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4280" windowHeight="19840" activeTab="0"/>
  </bookViews>
  <sheets>
    <sheet name="Summary" sheetId="1" r:id="rId1"/>
    <sheet name="Capacity Utilization" sheetId="2" r:id="rId2"/>
    <sheet name="Productive Capacity" sheetId="3" r:id="rId3"/>
    <sheet name="Coal Demand" sheetId="4" r:id="rId4"/>
    <sheet name="Coal Production" sheetId="5" r:id="rId5"/>
  </sheets>
  <definedNames>
    <definedName name="_ftn1" localSheetId="1">'Capacity Utilization'!$A$49</definedName>
    <definedName name="_ftn2" localSheetId="1">'Capacity Utilization'!$A$50</definedName>
    <definedName name="_ftn3" localSheetId="1">'Capacity Utilization'!$A$51</definedName>
    <definedName name="_ftn4" localSheetId="1">'Capacity Utilization'!$A$53</definedName>
  </definedNames>
  <calcPr fullCalcOnLoad="1"/>
</workbook>
</file>

<file path=xl/sharedStrings.xml><?xml version="1.0" encoding="utf-8"?>
<sst xmlns="http://schemas.openxmlformats.org/spreadsheetml/2006/main" count="660" uniqueCount="221">
  <si>
    <t>Total US and CAPP Production in 2009</t>
  </si>
  <si>
    <t>Productive Capacity in 2009:</t>
  </si>
  <si>
    <t>Upshot:</t>
  </si>
  <si>
    <t>US 2009</t>
  </si>
  <si>
    <t xml:space="preserve">CAPP 2009 </t>
  </si>
  <si>
    <t>Chart Info: US Productive Capacity and Utilization</t>
  </si>
  <si>
    <t>Summary of US and Central Appalachian Coal Mine Capacity and Capacity Utilization Data</t>
  </si>
  <si>
    <t>Compiled by:</t>
  </si>
  <si>
    <t>Matt Wasson, Director of Programs</t>
  </si>
  <si>
    <t>Appalachian Voices</t>
  </si>
  <si>
    <t xml:space="preserve">     Note:  · Capacity utilization is the ratio of annual production to annual productive capacity.  Excludes mines producing less than 10,000 short tons,</t>
  </si>
  <si>
    <t xml:space="preserve"> which are not required to provide data and refuse recovery.  Totals may not equal sum of components because of independent rounding.</t>
  </si>
  <si>
    <t xml:space="preserve">     Source:  · U.S. Energy Information Administration Form EIA-7A, "Coal Production and Preparation Report," for productive capacity, and U.S. Department</t>
  </si>
  <si>
    <t xml:space="preserve"> of Labor, Mine Safety and Health Administration Form 7000-2, "Quarterly Mine Employment and Coal Production Report," for annual production.</t>
  </si>
  <si>
    <t>Report No: DOE/EIA-0584 (2009)</t>
  </si>
  <si>
    <t>Data For: 2009</t>
  </si>
  <si>
    <t>Next Release Date: September 2011</t>
  </si>
  <si>
    <t>Report Released: October 2010</t>
  </si>
  <si>
    <t xml:space="preserve">Table 11.  </t>
  </si>
  <si>
    <t>Productive Capacity of Coal Mines by State, 2009, 2008</t>
  </si>
  <si>
    <t>(Thousand Short Tons)</t>
  </si>
  <si>
    <t>Percent Change</t>
  </si>
  <si>
    <t xml:space="preserve">  Eastern </t>
  </si>
  <si>
    <t xml:space="preserve">  Western </t>
  </si>
  <si>
    <t xml:space="preserve">  Anthracite </t>
  </si>
  <si>
    <t xml:space="preserve">  Bituminous </t>
  </si>
  <si>
    <t xml:space="preserve">  Northern </t>
  </si>
  <si>
    <t xml:space="preserve">  Southern </t>
  </si>
  <si>
    <t xml:space="preserve">     Note:  · Productive capacity is the maximum amount of coal that can be produced annually as reported by mining companies on Form EIA-7A, "Coal Production</t>
  </si>
  <si>
    <t>Spruce Mine as a proportion of CAPP production:</t>
  </si>
  <si>
    <t>2009 US Productive Capacity exceeds 2011 demand by:</t>
  </si>
  <si>
    <t>Total US Coal Demand</t>
  </si>
  <si>
    <t>Total US Coal Demand</t>
  </si>
  <si>
    <t xml:space="preserve">  Electric Power 6/</t>
  </si>
  <si>
    <t>Discrepancy and Stock Change 7/</t>
  </si>
  <si>
    <t>Average Minemouth Price 8/</t>
  </si>
  <si>
    <t xml:space="preserve">  (2009 dollars per short ton)</t>
  </si>
  <si>
    <t xml:space="preserve">  (2009 dollars per million Btu)</t>
  </si>
  <si>
    <t>Delivered Prices</t>
  </si>
  <si>
    <t>(2009 dollars per short ton) 9/</t>
  </si>
  <si>
    <t xml:space="preserve">  Coal to Liquids</t>
  </si>
  <si>
    <t xml:space="preserve">  Electric Power</t>
  </si>
  <si>
    <t xml:space="preserve">    (2009 dollars per short ton)</t>
  </si>
  <si>
    <t xml:space="preserve">    (2009 dollars per million Btu)</t>
  </si>
  <si>
    <t xml:space="preserve">      Average</t>
  </si>
  <si>
    <t xml:space="preserve">  Exports 10/</t>
  </si>
  <si>
    <t xml:space="preserve">  (nominal dollars per short ton)</t>
  </si>
  <si>
    <t xml:space="preserve">  (nominal dollars per million Btu)</t>
  </si>
  <si>
    <t>(nominal dollars per short ton) 9/</t>
  </si>
  <si>
    <t xml:space="preserve">    (nominal dollars per short ton)</t>
  </si>
  <si>
    <t xml:space="preserve">    (nominal dollars per million Btu)</t>
  </si>
  <si>
    <t xml:space="preserve">   1/ Includes anthracite, bituminous coal, subbituminous coal, and lignite.</t>
  </si>
  <si>
    <t xml:space="preserve">   2/ Includes waste coal consumed by the electric power and industrial sectors.  Waste coal supplied is counted</t>
  </si>
  <si>
    <t>as a supply-side item to balance the same amount of waste coal included in the consumption data.</t>
  </si>
  <si>
    <t xml:space="preserve">   3/ Excludes imports to Puerto Rico and the U.S. Virgin Islands.</t>
  </si>
  <si>
    <t xml:space="preserve">   4/ Production plus waste coal supplied plus net imports.</t>
  </si>
  <si>
    <t xml:space="preserve">Table 12.  </t>
  </si>
  <si>
    <t>Capacity Utilization of Coal Mines by State, 2009, 2008</t>
  </si>
  <si>
    <t>(Percent)</t>
  </si>
  <si>
    <t>Coal-Producing</t>
  </si>
  <si>
    <t>State</t>
  </si>
  <si>
    <t>Underground</t>
  </si>
  <si>
    <t>Surface</t>
  </si>
  <si>
    <t>Total</t>
  </si>
  <si>
    <t xml:space="preserve">Alabama </t>
  </si>
  <si>
    <t xml:space="preserve">Alaska </t>
  </si>
  <si>
    <t>-</t>
  </si>
  <si>
    <t>W</t>
  </si>
  <si>
    <t xml:space="preserve">Arizona </t>
  </si>
  <si>
    <t xml:space="preserve">Arkansas </t>
  </si>
  <si>
    <t xml:space="preserve">Colorado </t>
  </si>
  <si>
    <t xml:space="preserve">Illinois </t>
  </si>
  <si>
    <t xml:space="preserve">Indiana </t>
  </si>
  <si>
    <t xml:space="preserve">Kansas </t>
  </si>
  <si>
    <t xml:space="preserve">Kentucky Total </t>
  </si>
  <si>
    <t xml:space="preserve">   Eastern </t>
  </si>
  <si>
    <t xml:space="preserve">   Western </t>
  </si>
  <si>
    <t xml:space="preserve">Louisiana </t>
  </si>
  <si>
    <t xml:space="preserve">Maryland </t>
  </si>
  <si>
    <t xml:space="preserve">Mississippi </t>
  </si>
  <si>
    <t xml:space="preserve">Missouri </t>
  </si>
  <si>
    <t xml:space="preserve">Montana </t>
  </si>
  <si>
    <t xml:space="preserve">New Mexico </t>
  </si>
  <si>
    <t xml:space="preserve">North Dakota </t>
  </si>
  <si>
    <t xml:space="preserve">Ohio </t>
  </si>
  <si>
    <t xml:space="preserve">Oklahoma </t>
  </si>
  <si>
    <t xml:space="preserve">Pennsylvania Total </t>
  </si>
  <si>
    <t xml:space="preserve">   Anthracite </t>
  </si>
  <si>
    <t xml:space="preserve">   Bituminous </t>
  </si>
  <si>
    <t xml:space="preserve">Tennessee </t>
  </si>
  <si>
    <t xml:space="preserve">Texas </t>
  </si>
  <si>
    <t xml:space="preserve">Utah </t>
  </si>
  <si>
    <t xml:space="preserve">Virginia </t>
  </si>
  <si>
    <t xml:space="preserve">West Virginia Total </t>
  </si>
  <si>
    <t xml:space="preserve">   Northern </t>
  </si>
  <si>
    <t xml:space="preserve">   Southern </t>
  </si>
  <si>
    <t xml:space="preserve">Wyoming </t>
  </si>
  <si>
    <t xml:space="preserve">U.S. Total </t>
  </si>
  <si>
    <t xml:space="preserve">    </t>
  </si>
  <si>
    <t xml:space="preserve">  - =  No data are reported.</t>
  </si>
  <si>
    <t xml:space="preserve">  W = Data withheld to avoid disclosure.</t>
  </si>
  <si>
    <t xml:space="preserve">   9/ Prices weighted by consumption; weighted average excludes residential and commercial</t>
  </si>
  <si>
    <t>prices, and export free-alongside-ship (f.a.s.) prices.</t>
  </si>
  <si>
    <t xml:space="preserve">   10/ F.a.s. price at U.S. port of exit.</t>
  </si>
  <si>
    <t xml:space="preserve">   - - = Not applicable.</t>
  </si>
  <si>
    <t xml:space="preserve">   Btu = British thermal unit.</t>
  </si>
  <si>
    <t xml:space="preserve">   Note:  Totals may not equal sum of components due to independent rounding.  Data for 2008 and 2009</t>
  </si>
  <si>
    <t>are model results and may differ slightly from official EIA data reports.</t>
  </si>
  <si>
    <t xml:space="preserve">   Sources:  2008 and 2009 data based on:  Energy Information Administration (EIA),</t>
  </si>
  <si>
    <t>Annual Coal Report 2009, DOE/EIA-0584(2009) (Washington, DC, October 2010); EIA,</t>
  </si>
  <si>
    <t>Quarterly Coal Report, October-December 2009, DOE/EIA-0121(2009/4Q) (Washington, DC, April 2010); and EIA,</t>
  </si>
  <si>
    <t>AEO2011 National Energy Modeling System run</t>
  </si>
  <si>
    <t>ref2011.d120810c.  Projections:  EIA, AEO2011 National Energy Modeling System run ref2011.d120810c.</t>
  </si>
  <si>
    <t>From:</t>
  </si>
  <si>
    <t>Annual Energy Outlook 2011 Early Release</t>
  </si>
  <si>
    <t>Source:</t>
  </si>
  <si>
    <t>Key Highlights:</t>
  </si>
  <si>
    <t xml:space="preserve"> and Preparation Report."  Excludes mines producing less than 10,000 short tons, which are not required to provide data and refuse recovery.  Totals may</t>
  </si>
  <si>
    <t xml:space="preserve"> not equal sum of components because of independent rounding.</t>
  </si>
  <si>
    <t xml:space="preserve">     Source:  · U.S. Energy Information Administration Form EIA-7A, "Coal Production and Preparation Report."</t>
  </si>
  <si>
    <t>15. Coal Supply, Disposition, and Prices</t>
  </si>
  <si>
    <t>(million short tons, unless otherwise noted)</t>
  </si>
  <si>
    <t/>
  </si>
  <si>
    <t>2009-</t>
  </si>
  <si>
    <t xml:space="preserve"> Supply, Disposition, and Prices</t>
  </si>
  <si>
    <t>Production 1/</t>
  </si>
  <si>
    <t xml:space="preserve">  Appalachia</t>
  </si>
  <si>
    <t xml:space="preserve">  Interior</t>
  </si>
  <si>
    <t xml:space="preserve">  West</t>
  </si>
  <si>
    <t xml:space="preserve">  East of the Mississippi</t>
  </si>
  <si>
    <t xml:space="preserve">  West of the Mississippi</t>
  </si>
  <si>
    <t xml:space="preserve">    Total</t>
  </si>
  <si>
    <t>Waste Coal Supplied 2/</t>
  </si>
  <si>
    <t>Net Imports</t>
  </si>
  <si>
    <t xml:space="preserve">  Imports 3/</t>
  </si>
  <si>
    <t xml:space="preserve">  Exports</t>
  </si>
  <si>
    <t>Total Supply 4/</t>
  </si>
  <si>
    <t>Consumption by Sector</t>
  </si>
  <si>
    <t xml:space="preserve">  Residential and Commercial</t>
  </si>
  <si>
    <t xml:space="preserve">  Coke Plants</t>
  </si>
  <si>
    <t xml:space="preserve">  Other Industrial 5/</t>
  </si>
  <si>
    <t xml:space="preserve">  Coal-to-Liquids Heat and Power</t>
  </si>
  <si>
    <t>- -</t>
  </si>
  <si>
    <t xml:space="preserve">  Coal to Liquids Production</t>
  </si>
  <si>
    <t>Total US</t>
  </si>
  <si>
    <t>Surface</t>
  </si>
  <si>
    <t>Underground</t>
  </si>
  <si>
    <t>Total CAPP</t>
  </si>
  <si>
    <t>Surface</t>
  </si>
  <si>
    <t>Underground</t>
  </si>
  <si>
    <t>2011 Demand</t>
  </si>
  <si>
    <t>2008 Demand</t>
  </si>
  <si>
    <t>2020 Demand</t>
  </si>
  <si>
    <t>Central Appalachia</t>
  </si>
  <si>
    <t xml:space="preserve">Table 1.  </t>
  </si>
  <si>
    <t>Coal Production and Number of Mines by State and Mine Type, 2009, 2008</t>
  </si>
  <si>
    <t xml:space="preserve">Coal-Producing </t>
  </si>
  <si>
    <t>State and Region[1]</t>
  </si>
  <si>
    <t>Number of Mines</t>
  </si>
  <si>
    <t>Production</t>
  </si>
  <si>
    <t xml:space="preserve">   Underground </t>
  </si>
  <si>
    <t xml:space="preserve">   Surface </t>
  </si>
  <si>
    <t xml:space="preserve"> Eastern </t>
  </si>
  <si>
    <t xml:space="preserve"> Western </t>
  </si>
  <si>
    <t xml:space="preserve"> Anthracite </t>
  </si>
  <si>
    <t xml:space="preserve"> Bituminous </t>
  </si>
  <si>
    <t>See footnotes at end of table.</t>
  </si>
  <si>
    <t>Coal Production and Number of Mines by State and Mine Type, 2009, 2008 (Continued)</t>
  </si>
  <si>
    <r>
      <t xml:space="preserve">State and Region </t>
    </r>
    <r>
      <rPr>
        <vertAlign val="superscript"/>
        <sz val="10"/>
        <rFont val="Times New Roman"/>
        <family val="1"/>
      </rPr>
      <t>1</t>
    </r>
  </si>
  <si>
    <t xml:space="preserve"> Northern </t>
  </si>
  <si>
    <t xml:space="preserve"> Southern </t>
  </si>
  <si>
    <t xml:space="preserve">Appalachian Total </t>
  </si>
  <si>
    <t xml:space="preserve"> Central </t>
  </si>
  <si>
    <t xml:space="preserve">Interior Total </t>
  </si>
  <si>
    <t xml:space="preserve">Illinois Basin Total </t>
  </si>
  <si>
    <t xml:space="preserve">Western Total </t>
  </si>
  <si>
    <t xml:space="preserve"> Powder River Basin </t>
  </si>
  <si>
    <t xml:space="preserve"> Uinta Region </t>
  </si>
  <si>
    <t xml:space="preserve">East of Miss. River </t>
  </si>
  <si>
    <t xml:space="preserve">West of Miss. River </t>
  </si>
  <si>
    <t xml:space="preserve">U.S. Subtotal </t>
  </si>
  <si>
    <t xml:space="preserve">Refuse Recovery </t>
  </si>
  <si>
    <t xml:space="preserve">   </t>
  </si>
  <si>
    <t>[1] For a definition of coal producing regions, see the Glossary.</t>
  </si>
  <si>
    <t xml:space="preserve">     Note:  · Totals may not equal sum of components because of independent rounding.</t>
  </si>
  <si>
    <t xml:space="preserve">     Source:  · U.S. Department of Labor, Mine Safety and Health Administration Form 7000-2, "Quarterly Mine Employment and Coal Production Report."</t>
  </si>
  <si>
    <t xml:space="preserve">   5/ Includes consumption for combined heat and power plants, except those plants whose primary business is to</t>
  </si>
  <si>
    <t>sell electricity, or electricity and heat, to the public.  Excludes all coal use in the coal-to-liquids process.</t>
  </si>
  <si>
    <t xml:space="preserve">   6/ Includes all electricity-only and combined heat and power plants whose primary business is to sell</t>
  </si>
  <si>
    <t>electricity, or electricity and heat, to the public.</t>
  </si>
  <si>
    <t xml:space="preserve">   7/ Balancing item:  the sum of production, net imports, and waste coal supplied minus total consumption.</t>
  </si>
  <si>
    <t xml:space="preserve">   8/ Includes reported prices for both open market and captive mines.</t>
  </si>
  <si>
    <t>Spruce Mine</t>
  </si>
  <si>
    <t>Capacity</t>
  </si>
  <si>
    <t>Unused</t>
  </si>
  <si>
    <t>i.e., replacing Spruce would require US capacity utilization to increase from 74.7% to 74.9%</t>
  </si>
  <si>
    <t>US capacity utilization increase to replace all CAPP surface</t>
  </si>
  <si>
    <t>i.e., replacing CAPP surface production would require US capacity utilization to increase from 74.7% to 81.5%. By comparison, average capacity utilization in 2008 was more than 85%</t>
  </si>
  <si>
    <t>Reduction in US capacity utilization between 2008 and 2009</t>
  </si>
  <si>
    <t>Reduction in CAPP capacity utilization between 2008 and 2009</t>
  </si>
  <si>
    <t>AEO 2011 Early Release - Table 15</t>
  </si>
  <si>
    <t>2009 Annual Coal Report - Tables 11 and 12</t>
  </si>
  <si>
    <t>2009 Annual Coal Report Table 1</t>
  </si>
  <si>
    <t>US Total</t>
  </si>
  <si>
    <t>Capp Total</t>
  </si>
  <si>
    <t>CAPP Underground</t>
  </si>
  <si>
    <t>CAPP Surface:</t>
  </si>
  <si>
    <t>Capacity</t>
  </si>
  <si>
    <t>Utilization</t>
  </si>
  <si>
    <t>CAPP</t>
  </si>
  <si>
    <t>short tons</t>
  </si>
  <si>
    <t>short tons</t>
  </si>
  <si>
    <t>2011 Demand compared to 2008 demand is down:</t>
  </si>
  <si>
    <t>Spruce No. 1 Draft EIS - March, 2006</t>
  </si>
  <si>
    <t>Annual Production:</t>
  </si>
  <si>
    <t>CAPP capacity utilization increase to replace Spruce</t>
  </si>
  <si>
    <t>i.e., replacing Spruce would require CAPP capacity utilization to increase from 69% to 70%</t>
  </si>
  <si>
    <t>Underground only:</t>
  </si>
  <si>
    <t>i.e., replacing Spruce would require CAPP underground capacity utilization to increase from 68% to 70%</t>
  </si>
  <si>
    <t>http://www.lrh.usace.army.mil/_permits/Spruce%20No%201%20Mine%20Draft%20and%20Final%20EIS/Spruce%20Mine%20No%201%20Draft%20EIS%20-%20March%202006/Spruce%20No%201%20Mine%20Draft%20EIS/Summary.pdf</t>
  </si>
  <si>
    <t>US capacity utilization increase to replace Spruce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</si>
</sst>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0.0%"/>
    <numFmt numFmtId="174" formatCode="#,##0.00"/>
    <numFmt numFmtId="175" formatCode="General"/>
    <numFmt numFmtId="176" formatCode="#,##0"/>
  </numFmts>
  <fonts count="3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vertAlign val="superscript"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0"/>
      <color indexed="8"/>
      <name val="Calibri"/>
      <family val="0"/>
    </font>
    <font>
      <b/>
      <sz val="20"/>
      <color indexed="8"/>
      <name val="Calibri"/>
      <family val="0"/>
    </font>
    <font>
      <b/>
      <sz val="32"/>
      <color indexed="8"/>
      <name val="Calibri"/>
      <family val="0"/>
    </font>
    <font>
      <b/>
      <sz val="28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b/>
      <sz val="22"/>
      <color indexed="44"/>
      <name val="Calibri"/>
      <family val="0"/>
    </font>
    <font>
      <b/>
      <sz val="12"/>
      <color indexed="44"/>
      <name val="Calibri"/>
      <family val="0"/>
    </font>
    <font>
      <b/>
      <sz val="22"/>
      <color indexed="56"/>
      <name val="Calibri"/>
      <family val="0"/>
    </font>
    <font>
      <b/>
      <sz val="12"/>
      <color indexed="56"/>
      <name val="Calibri"/>
      <family val="0"/>
    </font>
    <font>
      <b/>
      <sz val="24"/>
      <color indexed="25"/>
      <name val="Calibri"/>
      <family val="0"/>
    </font>
    <font>
      <b/>
      <sz val="16"/>
      <color indexed="44"/>
      <name val="Calibri"/>
      <family val="0"/>
    </font>
    <font>
      <b/>
      <sz val="11"/>
      <color indexed="44"/>
      <name val="Calibri"/>
      <family val="0"/>
    </font>
    <font>
      <b/>
      <sz val="16"/>
      <color indexed="56"/>
      <name val="Calibri"/>
      <family val="0"/>
    </font>
    <font>
      <b/>
      <sz val="11"/>
      <color indexed="56"/>
      <name val="Calibri"/>
      <family val="0"/>
    </font>
    <font>
      <b/>
      <sz val="18"/>
      <color indexed="25"/>
      <name val="Calibri"/>
      <family val="0"/>
    </font>
    <font>
      <b/>
      <u val="single"/>
      <sz val="14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172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4" fontId="2" fillId="0" borderId="5" xfId="0" applyNumberFormat="1" applyFont="1" applyBorder="1" applyAlignment="1">
      <alignment horizontal="right" vertical="top" wrapText="1"/>
    </xf>
    <xf numFmtId="0" fontId="2" fillId="0" borderId="0" xfId="20" applyFont="1" applyAlignment="1" applyProtection="1">
      <alignment/>
      <protection/>
    </xf>
    <xf numFmtId="0" fontId="2" fillId="0" borderId="0" xfId="20" applyNumberFormat="1" applyFont="1" applyAlignment="1" applyProtection="1">
      <alignment/>
      <protection/>
    </xf>
    <xf numFmtId="3" fontId="2" fillId="0" borderId="0" xfId="0" applyNumberFormat="1" applyFont="1" applyAlignment="1">
      <alignment horizontal="right" vertical="top" wrapText="1"/>
    </xf>
    <xf numFmtId="172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172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172" fontId="2" fillId="0" borderId="5" xfId="0" applyNumberFormat="1" applyFont="1" applyBorder="1" applyAlignment="1">
      <alignment horizontal="right" vertical="top" wrapText="1"/>
    </xf>
    <xf numFmtId="172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173" fontId="0" fillId="0" borderId="0" xfId="21" applyNumberFormat="1" applyFont="1" applyAlignment="1">
      <alignment/>
    </xf>
    <xf numFmtId="1" fontId="6" fillId="0" borderId="0" xfId="0" applyNumberFormat="1" applyFont="1" applyAlignment="1">
      <alignment/>
    </xf>
    <xf numFmtId="9" fontId="6" fillId="0" borderId="0" xfId="21" applyFont="1" applyAlignment="1">
      <alignment/>
    </xf>
    <xf numFmtId="173" fontId="0" fillId="0" borderId="0" xfId="21" applyNumberFormat="1" applyFont="1" applyAlignment="1" quotePrefix="1">
      <alignment horizontal="center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2" xfId="20" applyFont="1" applyBorder="1" applyAlignment="1" applyProtection="1">
      <alignment horizontal="center" wrapText="1"/>
      <protection/>
    </xf>
    <xf numFmtId="172" fontId="1" fillId="0" borderId="0" xfId="0" applyNumberFormat="1" applyFont="1" applyAlignment="1">
      <alignment horizontal="right" vertical="top" wrapText="1"/>
    </xf>
    <xf numFmtId="172" fontId="2" fillId="0" borderId="5" xfId="0" applyNumberFormat="1" applyFont="1" applyBorder="1" applyAlignment="1">
      <alignment horizontal="right" vertical="top" wrapText="1"/>
    </xf>
    <xf numFmtId="172" fontId="2" fillId="0" borderId="0" xfId="0" applyNumberFormat="1" applyFont="1" applyAlignment="1">
      <alignment/>
    </xf>
    <xf numFmtId="0" fontId="1" fillId="0" borderId="0" xfId="0" applyFont="1" applyAlignment="1">
      <alignment horizontal="left" indent="6"/>
    </xf>
    <xf numFmtId="0" fontId="2" fillId="0" borderId="0" xfId="0" applyFont="1" applyAlignment="1">
      <alignment horizontal="left" indent="6"/>
    </xf>
    <xf numFmtId="172" fontId="1" fillId="0" borderId="2" xfId="0" applyNumberFormat="1" applyFont="1" applyBorder="1" applyAlignment="1">
      <alignment horizontal="center" wrapText="1"/>
    </xf>
    <xf numFmtId="172" fontId="1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3" fontId="1" fillId="0" borderId="5" xfId="0" applyNumberFormat="1" applyFont="1" applyBorder="1" applyAlignment="1">
      <alignment horizontal="right" vertical="top" wrapText="1"/>
    </xf>
    <xf numFmtId="172" fontId="1" fillId="0" borderId="5" xfId="0" applyNumberFormat="1" applyFont="1" applyBorder="1" applyAlignment="1">
      <alignment horizontal="right" vertical="top" wrapText="1"/>
    </xf>
    <xf numFmtId="173" fontId="0" fillId="0" borderId="0" xfId="0" applyNumberFormat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72" fontId="1" fillId="0" borderId="6" xfId="0" applyNumberFormat="1" applyFont="1" applyBorder="1" applyAlignment="1">
      <alignment horizontal="center" wrapText="1"/>
    </xf>
    <xf numFmtId="172" fontId="1" fillId="0" borderId="7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00" b="1" i="0" u="none" baseline="0">
                <a:solidFill>
                  <a:srgbClr val="000000"/>
                </a:solidFill>
              </a:rPr>
              <a:t>Production and Total Productive Capacity of US and Central Appalachian Coal Mines in 2009</a:t>
            </a:r>
          </a:p>
        </c:rich>
      </c:tx>
      <c:layout>
        <c:manualLayout>
          <c:xMode val="factor"/>
          <c:yMode val="factor"/>
          <c:x val="-0.00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582"/>
          <c:w val="0.89125"/>
          <c:h val="0.32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Summary!$F$51</c:f>
              <c:strCache>
                <c:ptCount val="1"/>
                <c:pt idx="0">
                  <c:v>Utilization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Summary!$F$52:$F$55</c:f>
              <c:numCache/>
            </c:numRef>
          </c:val>
        </c:ser>
        <c:ser>
          <c:idx val="1"/>
          <c:order val="1"/>
          <c:tx>
            <c:strRef>
              <c:f>Summary!$G$51</c:f>
              <c:strCache>
                <c:ptCount val="1"/>
                <c:pt idx="0">
                  <c:v>Unused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Summary!$G$52:$G$55</c:f>
              <c:numCache/>
            </c:numRef>
          </c:val>
        </c:ser>
        <c:overlap val="100"/>
        <c:axId val="38124411"/>
        <c:axId val="7575380"/>
      </c:barChart>
      <c:catAx>
        <c:axId val="38124411"/>
        <c:scaling>
          <c:orientation val="minMax"/>
        </c:scaling>
        <c:axPos val="b"/>
        <c:delete val="1"/>
        <c:majorTickMark val="out"/>
        <c:minorTickMark val="none"/>
        <c:tickLblPos val="nextTo"/>
        <c:crossAx val="7575380"/>
        <c:crosses val="autoZero"/>
        <c:auto val="1"/>
        <c:lblOffset val="100"/>
        <c:tickLblSkip val="1"/>
        <c:noMultiLvlLbl val="0"/>
      </c:catAx>
      <c:valAx>
        <c:axId val="7575380"/>
        <c:scaling>
          <c:orientation val="minMax"/>
          <c:max val="15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/>
                  <a:t>Millions of Short Tons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38124411"/>
        <c:crossesAt val="1"/>
        <c:crossBetween val="between"/>
        <c:dispUnits>
          <c:builtInUnit val="millions"/>
        </c:dispUnits>
        <c:majorUnit val="500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0.8815</cdr:y>
    </cdr:from>
    <cdr:to>
      <cdr:x>0.3785</cdr:x>
      <cdr:y>0.9375</cdr:y>
    </cdr:to>
    <cdr:sp>
      <cdr:nvSpPr>
        <cdr:cNvPr id="1" name="TextBox 1"/>
        <cdr:cNvSpPr txBox="1">
          <a:spLocks noChangeArrowheads="1"/>
        </cdr:cNvSpPr>
      </cdr:nvSpPr>
      <cdr:spPr>
        <a:xfrm>
          <a:off x="1162050" y="6162675"/>
          <a:ext cx="21717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U.S. Mines</a:t>
          </a:r>
        </a:p>
      </cdr:txBody>
    </cdr:sp>
  </cdr:relSizeAnchor>
  <cdr:relSizeAnchor xmlns:cdr="http://schemas.openxmlformats.org/drawingml/2006/chartDrawing">
    <cdr:from>
      <cdr:x>0.50325</cdr:x>
      <cdr:y>0.87875</cdr:y>
    </cdr:from>
    <cdr:to>
      <cdr:x>0.85725</cdr:x>
      <cdr:y>0.98075</cdr:y>
    </cdr:to>
    <cdr:sp>
      <cdr:nvSpPr>
        <cdr:cNvPr id="2" name="TextBox 2"/>
        <cdr:cNvSpPr txBox="1">
          <a:spLocks noChangeArrowheads="1"/>
        </cdr:cNvSpPr>
      </cdr:nvSpPr>
      <cdr:spPr>
        <a:xfrm>
          <a:off x="4438650" y="6143625"/>
          <a:ext cx="312420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Central Appalachian 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Mines</a:t>
          </a:r>
        </a:p>
      </cdr:txBody>
    </cdr:sp>
  </cdr:relSizeAnchor>
  <cdr:relSizeAnchor xmlns:cdr="http://schemas.openxmlformats.org/drawingml/2006/chartDrawing">
    <cdr:from>
      <cdr:x>0.3665</cdr:x>
      <cdr:y>0.61625</cdr:y>
    </cdr:from>
    <cdr:to>
      <cdr:x>0.82325</cdr:x>
      <cdr:y>0.6385</cdr:y>
    </cdr:to>
    <cdr:sp>
      <cdr:nvSpPr>
        <cdr:cNvPr id="3" name="TextBox 7"/>
        <cdr:cNvSpPr txBox="1">
          <a:spLocks noChangeArrowheads="1"/>
        </cdr:cNvSpPr>
      </cdr:nvSpPr>
      <cdr:spPr>
        <a:xfrm>
          <a:off x="3228975" y="4305300"/>
          <a:ext cx="4029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200" b="1" i="0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Total Capacity:</a:t>
          </a:r>
          <a:r>
            <a:rPr lang="en-US" cap="none" sz="2200" b="1" i="0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 1.43 </a:t>
          </a:r>
          <a:r>
            <a:rPr lang="en-US" cap="none" sz="1200" b="1" i="0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Billion short tons</a:t>
          </a:r>
        </a:p>
      </cdr:txBody>
    </cdr:sp>
  </cdr:relSizeAnchor>
  <cdr:relSizeAnchor xmlns:cdr="http://schemas.openxmlformats.org/drawingml/2006/chartDrawing">
    <cdr:from>
      <cdr:x>0.3625</cdr:x>
      <cdr:y>0.67</cdr:y>
    </cdr:from>
    <cdr:to>
      <cdr:x>0.862</cdr:x>
      <cdr:y>0.69475</cdr:y>
    </cdr:to>
    <cdr:sp>
      <cdr:nvSpPr>
        <cdr:cNvPr id="4" name="TextBox 8"/>
        <cdr:cNvSpPr txBox="1">
          <a:spLocks noChangeArrowheads="1"/>
        </cdr:cNvSpPr>
      </cdr:nvSpPr>
      <cdr:spPr>
        <a:xfrm>
          <a:off x="3200400" y="4676775"/>
          <a:ext cx="4410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Actual Production:</a:t>
          </a:r>
          <a:r>
            <a:rPr lang="en-US" cap="none" sz="2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1.07 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Billion short tons</a:t>
          </a:r>
        </a:p>
      </cdr:txBody>
    </cdr:sp>
  </cdr:relSizeAnchor>
  <cdr:relSizeAnchor xmlns:cdr="http://schemas.openxmlformats.org/drawingml/2006/chartDrawing">
    <cdr:from>
      <cdr:x>0.34775</cdr:x>
      <cdr:y>0.7395</cdr:y>
    </cdr:from>
    <cdr:to>
      <cdr:x>0.73575</cdr:x>
      <cdr:y>0.764</cdr:y>
    </cdr:to>
    <cdr:sp>
      <cdr:nvSpPr>
        <cdr:cNvPr id="5" name="TextBox 9"/>
        <cdr:cNvSpPr txBox="1">
          <a:spLocks noChangeArrowheads="1"/>
        </cdr:cNvSpPr>
      </cdr:nvSpPr>
      <cdr:spPr>
        <a:xfrm>
          <a:off x="3067050" y="5162550"/>
          <a:ext cx="3429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993366"/>
              </a:solidFill>
              <a:latin typeface="Calibri"/>
              <a:ea typeface="Calibri"/>
              <a:cs typeface="Calibri"/>
            </a:rPr>
            <a:t>Capacity Utilization:</a:t>
          </a:r>
          <a:r>
            <a:rPr lang="en-US" cap="none" sz="2400" b="1" i="0" u="none" baseline="0">
              <a:solidFill>
                <a:srgbClr val="993366"/>
              </a:solidFill>
              <a:latin typeface="Calibri"/>
              <a:ea typeface="Calibri"/>
              <a:cs typeface="Calibri"/>
            </a:rPr>
            <a:t> 74.7%</a:t>
          </a:r>
        </a:p>
      </cdr:txBody>
    </cdr:sp>
  </cdr:relSizeAnchor>
  <cdr:relSizeAnchor xmlns:cdr="http://schemas.openxmlformats.org/drawingml/2006/chartDrawing">
    <cdr:from>
      <cdr:x>0.288</cdr:x>
      <cdr:y>0.6965</cdr:y>
    </cdr:from>
    <cdr:to>
      <cdr:x>0.339</cdr:x>
      <cdr:y>0.87</cdr:y>
    </cdr:to>
    <cdr:sp>
      <cdr:nvSpPr>
        <cdr:cNvPr id="6" name="Right Brace 10"/>
        <cdr:cNvSpPr>
          <a:spLocks/>
        </cdr:cNvSpPr>
      </cdr:nvSpPr>
      <cdr:spPr>
        <a:xfrm>
          <a:off x="2533650" y="4867275"/>
          <a:ext cx="447675" cy="1209675"/>
        </a:xfrm>
        <a:prstGeom prst="rightBrace">
          <a:avLst>
            <a:gd name="adj1" fmla="val -48356"/>
            <a:gd name="adj2" fmla="val -15273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-0.00475</cdr:x>
      <cdr:y>-0.02325</cdr:y>
    </cdr:from>
    <cdr:to>
      <cdr:x>-0.00475</cdr:x>
      <cdr:y>-0.02325</cdr:y>
    </cdr:to>
    <cdr:sp>
      <cdr:nvSpPr>
        <cdr:cNvPr id="7" name="Straight Connector 17"/>
        <cdr:cNvSpPr>
          <a:spLocks/>
        </cdr:cNvSpPr>
      </cdr:nvSpPr>
      <cdr:spPr>
        <a:xfrm>
          <a:off x="-38099" y="-161924"/>
          <a:ext cx="0" cy="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0.68075</cdr:x>
      <cdr:y>0.8265</cdr:y>
    </cdr:from>
    <cdr:to>
      <cdr:x>0.76075</cdr:x>
      <cdr:y>0.8265</cdr:y>
    </cdr:to>
    <cdr:sp>
      <cdr:nvSpPr>
        <cdr:cNvPr id="8" name="Straight Connector 20"/>
        <cdr:cNvSpPr>
          <a:spLocks/>
        </cdr:cNvSpPr>
      </cdr:nvSpPr>
      <cdr:spPr>
        <a:xfrm>
          <a:off x="6010275" y="5772150"/>
          <a:ext cx="704850" cy="0"/>
        </a:xfrm>
        <a:prstGeom prst="line">
          <a:avLst/>
        </a:prstGeom>
        <a:noFill/>
        <a:ln w="25400" cmpd="sng">
          <a:solidFill>
            <a:srgbClr val="8EB4E3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</cdr:x>
      <cdr:y>0.841</cdr:y>
    </cdr:from>
    <cdr:to>
      <cdr:x>0.76325</cdr:x>
      <cdr:y>0.841</cdr:y>
    </cdr:to>
    <cdr:sp>
      <cdr:nvSpPr>
        <cdr:cNvPr id="9" name="Straight Connector 21"/>
        <cdr:cNvSpPr>
          <a:spLocks/>
        </cdr:cNvSpPr>
      </cdr:nvSpPr>
      <cdr:spPr>
        <a:xfrm>
          <a:off x="6029325" y="5876925"/>
          <a:ext cx="704850" cy="0"/>
        </a:xfrm>
        <a:prstGeom prst="line">
          <a:avLst/>
        </a:prstGeom>
        <a:noFill/>
        <a:ln w="25400" cmpd="sng">
          <a:solidFill>
            <a:srgbClr val="17375E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0.75925</cdr:x>
      <cdr:y>0.81025</cdr:y>
    </cdr:from>
    <cdr:to>
      <cdr:x>0.99375</cdr:x>
      <cdr:y>0.835</cdr:y>
    </cdr:to>
    <cdr:sp>
      <cdr:nvSpPr>
        <cdr:cNvPr id="10" name="TextBox 22"/>
        <cdr:cNvSpPr txBox="1">
          <a:spLocks noChangeArrowheads="1"/>
        </cdr:cNvSpPr>
      </cdr:nvSpPr>
      <cdr:spPr>
        <a:xfrm>
          <a:off x="6696075" y="5657850"/>
          <a:ext cx="2066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284 </a:t>
          </a:r>
          <a:r>
            <a:rPr lang="en-US" cap="none" sz="1100" b="1" i="0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Million short tons</a:t>
          </a:r>
        </a:p>
      </cdr:txBody>
    </cdr:sp>
  </cdr:relSizeAnchor>
  <cdr:relSizeAnchor xmlns:cdr="http://schemas.openxmlformats.org/drawingml/2006/chartDrawing">
    <cdr:from>
      <cdr:x>0.76075</cdr:x>
      <cdr:y>0.83075</cdr:y>
    </cdr:from>
    <cdr:to>
      <cdr:x>0.99475</cdr:x>
      <cdr:y>0.8555</cdr:y>
    </cdr:to>
    <cdr:sp>
      <cdr:nvSpPr>
        <cdr:cNvPr id="11" name="TextBox 23"/>
        <cdr:cNvSpPr txBox="1">
          <a:spLocks noChangeArrowheads="1"/>
        </cdr:cNvSpPr>
      </cdr:nvSpPr>
      <cdr:spPr>
        <a:xfrm>
          <a:off x="6715125" y="5800725"/>
          <a:ext cx="2066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196 </a:t>
          </a:r>
          <a:r>
            <a:rPr lang="en-US" cap="none" sz="11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Million short tons</a:t>
          </a:r>
        </a:p>
      </cdr:txBody>
    </cdr:sp>
  </cdr:relSizeAnchor>
  <cdr:relSizeAnchor xmlns:cdr="http://schemas.openxmlformats.org/drawingml/2006/chartDrawing">
    <cdr:from>
      <cdr:x>0.68475</cdr:x>
      <cdr:y>0.848</cdr:y>
    </cdr:from>
    <cdr:to>
      <cdr:x>0.97625</cdr:x>
      <cdr:y>0.8725</cdr:y>
    </cdr:to>
    <cdr:sp>
      <cdr:nvSpPr>
        <cdr:cNvPr id="12" name="TextBox 24"/>
        <cdr:cNvSpPr txBox="1">
          <a:spLocks noChangeArrowheads="1"/>
        </cdr:cNvSpPr>
      </cdr:nvSpPr>
      <cdr:spPr>
        <a:xfrm>
          <a:off x="6038850" y="5924550"/>
          <a:ext cx="2571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993366"/>
              </a:solidFill>
              <a:latin typeface="Calibri"/>
              <a:ea typeface="Calibri"/>
              <a:cs typeface="Calibri"/>
            </a:rPr>
            <a:t>Capacity Utilization:</a:t>
          </a:r>
          <a:r>
            <a:rPr lang="en-US" cap="none" sz="1800" b="1" i="0" u="none" baseline="0">
              <a:solidFill>
                <a:srgbClr val="993366"/>
              </a:solidFill>
              <a:latin typeface="Calibri"/>
              <a:ea typeface="Calibri"/>
              <a:cs typeface="Calibri"/>
            </a:rPr>
            <a:t> 69.0%</a:t>
          </a:r>
        </a:p>
      </cdr:txBody>
    </cdr:sp>
  </cdr:relSizeAnchor>
  <cdr:relSizeAnchor xmlns:cdr="http://schemas.openxmlformats.org/drawingml/2006/chartDrawing">
    <cdr:from>
      <cdr:x>0.0035</cdr:x>
      <cdr:y>0.9745</cdr:y>
    </cdr:from>
    <cdr:to>
      <cdr:x>0.59725</cdr:x>
      <cdr:y>0.99725</cdr:y>
    </cdr:to>
    <cdr:sp>
      <cdr:nvSpPr>
        <cdr:cNvPr id="13" name="TextBox 25"/>
        <cdr:cNvSpPr txBox="1">
          <a:spLocks noChangeArrowheads="1"/>
        </cdr:cNvSpPr>
      </cdr:nvSpPr>
      <cdr:spPr>
        <a:xfrm>
          <a:off x="28575" y="6810375"/>
          <a:ext cx="5238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EIA 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Annual Coal Report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2009. Analysis by Appalachian Voices.</a:t>
          </a:r>
        </a:p>
      </cdr:txBody>
    </cdr:sp>
  </cdr:relSizeAnchor>
  <cdr:relSizeAnchor xmlns:cdr="http://schemas.openxmlformats.org/drawingml/2006/chartDrawing">
    <cdr:from>
      <cdr:x>0.27575</cdr:x>
      <cdr:y>0.6275</cdr:y>
    </cdr:from>
    <cdr:to>
      <cdr:x>0.356</cdr:x>
      <cdr:y>0.62775</cdr:y>
    </cdr:to>
    <cdr:sp>
      <cdr:nvSpPr>
        <cdr:cNvPr id="14" name="Straight Connector 27"/>
        <cdr:cNvSpPr>
          <a:spLocks/>
        </cdr:cNvSpPr>
      </cdr:nvSpPr>
      <cdr:spPr>
        <a:xfrm>
          <a:off x="2428875" y="4381500"/>
          <a:ext cx="704850" cy="0"/>
        </a:xfrm>
        <a:prstGeom prst="line">
          <a:avLst/>
        </a:prstGeom>
        <a:noFill/>
        <a:ln w="25400" cmpd="sng">
          <a:solidFill>
            <a:srgbClr val="8EB4E3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0.2775</cdr:x>
      <cdr:y>0.68975</cdr:y>
    </cdr:from>
    <cdr:to>
      <cdr:x>0.35675</cdr:x>
      <cdr:y>0.69</cdr:y>
    </cdr:to>
    <cdr:sp>
      <cdr:nvSpPr>
        <cdr:cNvPr id="15" name="Straight Connector 28"/>
        <cdr:cNvSpPr>
          <a:spLocks/>
        </cdr:cNvSpPr>
      </cdr:nvSpPr>
      <cdr:spPr>
        <a:xfrm>
          <a:off x="2447925" y="4819650"/>
          <a:ext cx="695325" cy="0"/>
        </a:xfrm>
        <a:prstGeom prst="line">
          <a:avLst/>
        </a:prstGeom>
        <a:noFill/>
        <a:ln w="25400" cmpd="sng">
          <a:solidFill>
            <a:srgbClr val="17375E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59</xdr:row>
      <xdr:rowOff>9525</xdr:rowOff>
    </xdr:from>
    <xdr:to>
      <xdr:col>13</xdr:col>
      <xdr:colOff>85725</xdr:colOff>
      <xdr:row>102</xdr:row>
      <xdr:rowOff>38100</xdr:rowOff>
    </xdr:to>
    <xdr:graphicFrame>
      <xdr:nvGraphicFramePr>
        <xdr:cNvPr id="1" name="Chart 4"/>
        <xdr:cNvGraphicFramePr/>
      </xdr:nvGraphicFramePr>
      <xdr:xfrm>
        <a:off x="219075" y="9582150"/>
        <a:ext cx="8829675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2" TargetMode="External" /><Relationship Id="rId3" Type="http://schemas.openxmlformats.org/officeDocument/2006/relationships/hyperlink" Target="_ftnref3" TargetMode="External" /><Relationship Id="rId4" Type="http://schemas.openxmlformats.org/officeDocument/2006/relationships/hyperlink" Target="_ftnref4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2" TargetMode="External" /><Relationship Id="rId3" Type="http://schemas.openxmlformats.org/officeDocument/2006/relationships/hyperlink" Target="_ftnref3" TargetMode="External" /><Relationship Id="rId4" Type="http://schemas.openxmlformats.org/officeDocument/2006/relationships/hyperlink" Target="_ftnref4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hyperlink" Target="_ednref2" TargetMode="External" /><Relationship Id="rId4" Type="http://schemas.openxmlformats.org/officeDocument/2006/relationships/hyperlink" Target="_ednref3" TargetMode="External" /><Relationship Id="rId5" Type="http://schemas.openxmlformats.org/officeDocument/2006/relationships/hyperlink" Target="_ednref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7"/>
  <sheetViews>
    <sheetView tabSelected="1" workbookViewId="0" topLeftCell="A1">
      <selection activeCell="I20" sqref="I20"/>
    </sheetView>
  </sheetViews>
  <sheetFormatPr defaultColWidth="8.8515625" defaultRowHeight="12.75"/>
  <cols>
    <col min="1" max="1" width="8.8515625" style="0" customWidth="1"/>
    <col min="2" max="2" width="8.8515625" style="29" customWidth="1"/>
    <col min="3" max="3" width="11.421875" style="0" customWidth="1"/>
    <col min="4" max="4" width="16.421875" style="0" customWidth="1"/>
    <col min="5" max="5" width="12.00390625" style="0" bestFit="1" customWidth="1"/>
    <col min="6" max="6" width="12.00390625" style="0" customWidth="1"/>
    <col min="7" max="7" width="10.421875" style="0" bestFit="1" customWidth="1"/>
    <col min="8" max="8" width="10.140625" style="0" bestFit="1" customWidth="1"/>
  </cols>
  <sheetData>
    <row r="2" ht="21">
      <c r="B2" s="60" t="s">
        <v>6</v>
      </c>
    </row>
    <row r="3" spans="3:4" ht="12">
      <c r="C3" t="s">
        <v>7</v>
      </c>
      <c r="D3" t="s">
        <v>8</v>
      </c>
    </row>
    <row r="4" ht="12">
      <c r="D4" t="s">
        <v>9</v>
      </c>
    </row>
    <row r="6" ht="16.5">
      <c r="B6" s="59" t="s">
        <v>31</v>
      </c>
    </row>
    <row r="7" spans="3:7" ht="12">
      <c r="C7" t="s">
        <v>115</v>
      </c>
      <c r="D7" t="s">
        <v>213</v>
      </c>
      <c r="G7" t="s">
        <v>219</v>
      </c>
    </row>
    <row r="8" ht="12">
      <c r="C8" t="s">
        <v>116</v>
      </c>
    </row>
    <row r="9" spans="4:6" ht="12">
      <c r="D9" t="s">
        <v>214</v>
      </c>
      <c r="E9" s="40">
        <v>2730000</v>
      </c>
      <c r="F9" t="s">
        <v>210</v>
      </c>
    </row>
    <row r="10" ht="12">
      <c r="E10" s="40"/>
    </row>
    <row r="11" spans="2:5" ht="16.5">
      <c r="B11" s="59" t="s">
        <v>32</v>
      </c>
      <c r="E11" s="40"/>
    </row>
    <row r="12" spans="3:5" ht="12">
      <c r="C12" t="s">
        <v>115</v>
      </c>
      <c r="D12" t="s">
        <v>200</v>
      </c>
      <c r="E12" s="40"/>
    </row>
    <row r="13" spans="3:5" ht="12">
      <c r="C13" t="s">
        <v>116</v>
      </c>
      <c r="E13" s="40"/>
    </row>
    <row r="14" spans="4:6" ht="12">
      <c r="D14" t="s">
        <v>151</v>
      </c>
      <c r="E14" s="40">
        <f>'Coal Demand'!B35*1000000</f>
        <v>1120550049</v>
      </c>
      <c r="F14" t="s">
        <v>211</v>
      </c>
    </row>
    <row r="15" spans="4:6" ht="12">
      <c r="D15" t="s">
        <v>150</v>
      </c>
      <c r="E15" s="40">
        <f>'Coal Demand'!E35*1000000</f>
        <v>1022090027</v>
      </c>
      <c r="F15" t="s">
        <v>211</v>
      </c>
    </row>
    <row r="16" spans="4:6" ht="12">
      <c r="D16" t="s">
        <v>152</v>
      </c>
      <c r="E16" s="40">
        <f>'Coal Demand'!N35*1000000</f>
        <v>1075871582</v>
      </c>
      <c r="F16" t="s">
        <v>211</v>
      </c>
    </row>
    <row r="18" ht="16.5">
      <c r="B18" s="59" t="s">
        <v>0</v>
      </c>
    </row>
    <row r="19" spans="3:4" ht="12">
      <c r="C19" t="s">
        <v>115</v>
      </c>
      <c r="D19" t="s">
        <v>202</v>
      </c>
    </row>
    <row r="21" spans="4:6" ht="12">
      <c r="D21" t="s">
        <v>203</v>
      </c>
      <c r="E21" s="40">
        <f>'Coal Production'!C140*1000</f>
        <v>1074923000</v>
      </c>
      <c r="F21" t="s">
        <v>211</v>
      </c>
    </row>
    <row r="22" spans="4:6" ht="12">
      <c r="D22" t="s">
        <v>204</v>
      </c>
      <c r="E22" s="40">
        <f>'Coal Production'!C110*1000</f>
        <v>196467000</v>
      </c>
      <c r="F22" t="s">
        <v>211</v>
      </c>
    </row>
    <row r="23" spans="4:6" ht="12">
      <c r="D23" t="s">
        <v>205</v>
      </c>
      <c r="E23" s="40">
        <f>'Coal Production'!C111*1000</f>
        <v>98690000</v>
      </c>
      <c r="F23" t="s">
        <v>211</v>
      </c>
    </row>
    <row r="24" spans="4:6" ht="12">
      <c r="D24" t="s">
        <v>206</v>
      </c>
      <c r="E24" s="40">
        <f>'Coal Production'!C112*1000</f>
        <v>97777000</v>
      </c>
      <c r="F24" t="s">
        <v>211</v>
      </c>
    </row>
    <row r="26" ht="16.5">
      <c r="B26" s="59" t="s">
        <v>1</v>
      </c>
    </row>
    <row r="27" spans="3:4" ht="12">
      <c r="C27" t="s">
        <v>115</v>
      </c>
      <c r="D27" t="s">
        <v>201</v>
      </c>
    </row>
    <row r="28" ht="12">
      <c r="C28" t="s">
        <v>116</v>
      </c>
    </row>
    <row r="29" spans="5:6" ht="12">
      <c r="E29" t="s">
        <v>207</v>
      </c>
      <c r="F29" t="s">
        <v>208</v>
      </c>
    </row>
    <row r="30" spans="4:6" ht="12">
      <c r="D30" t="s">
        <v>144</v>
      </c>
      <c r="E30" s="40">
        <f>'Productive Capacity'!D42*1000</f>
        <v>1434514000</v>
      </c>
      <c r="F30" s="53">
        <f>'Capacity Utilization'!D42/100</f>
        <v>0.7469</v>
      </c>
    </row>
    <row r="31" spans="4:6" ht="12">
      <c r="D31" t="s">
        <v>145</v>
      </c>
      <c r="E31" s="40">
        <f>'Productive Capacity'!C42*1000</f>
        <v>995076000</v>
      </c>
      <c r="F31" s="53">
        <f>'Capacity Utilization'!C42/100</f>
        <v>0.7431</v>
      </c>
    </row>
    <row r="32" spans="4:6" ht="12">
      <c r="D32" t="s">
        <v>146</v>
      </c>
      <c r="E32" s="40">
        <f>'Productive Capacity'!B42*1000</f>
        <v>439438000</v>
      </c>
      <c r="F32" s="53">
        <f>'Capacity Utilization'!B42/100</f>
        <v>0.7553</v>
      </c>
    </row>
    <row r="33" ht="12">
      <c r="F33" s="53"/>
    </row>
    <row r="34" spans="4:6" ht="12">
      <c r="D34" t="s">
        <v>147</v>
      </c>
      <c r="E34" s="40">
        <f>'Productive Capacity'!D45*1000</f>
        <v>284061000</v>
      </c>
      <c r="F34" s="53">
        <f>'Capacity Utilization'!D45/100</f>
        <v>0.6901913008121495</v>
      </c>
    </row>
    <row r="35" spans="4:6" ht="12">
      <c r="D35" t="s">
        <v>148</v>
      </c>
      <c r="E35" s="40">
        <f>'Productive Capacity'!C45*1000</f>
        <v>139473000</v>
      </c>
      <c r="F35" s="53">
        <f>'Capacity Utilization'!C45/100</f>
        <v>0.6988720799007692</v>
      </c>
    </row>
    <row r="36" spans="4:6" ht="12">
      <c r="D36" t="s">
        <v>149</v>
      </c>
      <c r="E36" s="40">
        <f>'Productive Capacity'!B45*1000</f>
        <v>144588000</v>
      </c>
      <c r="F36" s="53">
        <f>'Capacity Utilization'!B45/100</f>
        <v>0.6818701026364566</v>
      </c>
    </row>
    <row r="38" ht="16.5">
      <c r="B38" s="59" t="s">
        <v>2</v>
      </c>
    </row>
    <row r="39" spans="3:7" ht="12">
      <c r="C39" t="s">
        <v>30</v>
      </c>
      <c r="G39" s="53">
        <f>E30/E15-1</f>
        <v>0.40351041699382506</v>
      </c>
    </row>
    <row r="40" spans="3:7" ht="12">
      <c r="C40" t="s">
        <v>212</v>
      </c>
      <c r="G40" s="53">
        <f>1-(E15/E14)</f>
        <v>0.0878675808259235</v>
      </c>
    </row>
    <row r="41" spans="3:7" ht="12">
      <c r="C41" t="s">
        <v>29</v>
      </c>
      <c r="G41" s="53">
        <f>E9/E22</f>
        <v>0.013895463360258974</v>
      </c>
    </row>
    <row r="42" spans="3:8" ht="12">
      <c r="C42" t="s">
        <v>215</v>
      </c>
      <c r="G42" s="53">
        <f>E9/(E34-E9)</f>
        <v>0.009703871951544622</v>
      </c>
      <c r="H42" t="s">
        <v>216</v>
      </c>
    </row>
    <row r="43" spans="4:8" ht="12">
      <c r="D43" t="s">
        <v>217</v>
      </c>
      <c r="G43" s="53">
        <f>E9/(E36-E9)</f>
        <v>0.019244596709385442</v>
      </c>
      <c r="H43" t="s">
        <v>218</v>
      </c>
    </row>
    <row r="44" spans="3:8" ht="12">
      <c r="C44" t="s">
        <v>220</v>
      </c>
      <c r="G44" s="53">
        <f>E9/(E30-E9)</f>
        <v>0.0019067121856369397</v>
      </c>
      <c r="H44" t="s">
        <v>195</v>
      </c>
    </row>
    <row r="45" spans="3:8" ht="12">
      <c r="C45" t="s">
        <v>196</v>
      </c>
      <c r="G45" s="53">
        <f>E24/(E30-E24)</f>
        <v>0.07314602648090088</v>
      </c>
      <c r="H45" t="s">
        <v>197</v>
      </c>
    </row>
    <row r="46" spans="3:7" ht="12">
      <c r="C46" t="s">
        <v>198</v>
      </c>
      <c r="G46" s="53">
        <f>('Capacity Utilization'!G42-'Capacity Utilization'!C42)/100</f>
        <v>0.10879999999999995</v>
      </c>
    </row>
    <row r="47" spans="3:7" ht="12">
      <c r="C47" t="s">
        <v>199</v>
      </c>
      <c r="G47" s="53">
        <f>('Capacity Utilization'!G45-'Capacity Utilization'!C45)/100</f>
        <v>0.04527283266391507</v>
      </c>
    </row>
    <row r="50" ht="16.5">
      <c r="B50" s="59" t="s">
        <v>5</v>
      </c>
    </row>
    <row r="51" spans="5:7" ht="12">
      <c r="E51" t="s">
        <v>193</v>
      </c>
      <c r="F51" t="s">
        <v>208</v>
      </c>
      <c r="G51" t="s">
        <v>194</v>
      </c>
    </row>
    <row r="52" spans="3:7" ht="12">
      <c r="C52" t="s">
        <v>3</v>
      </c>
      <c r="E52" s="40">
        <f>E30</f>
        <v>1434514000</v>
      </c>
      <c r="F52" s="40">
        <f>E21</f>
        <v>1074923000</v>
      </c>
      <c r="G52" s="40">
        <f>E52-F52</f>
        <v>359591000</v>
      </c>
    </row>
    <row r="54" spans="3:7" ht="12">
      <c r="C54" t="s">
        <v>4</v>
      </c>
      <c r="E54" s="40">
        <f>E34</f>
        <v>284061000</v>
      </c>
      <c r="F54" s="40">
        <f>E22</f>
        <v>196467000</v>
      </c>
      <c r="G54" s="40">
        <f>E54-F54</f>
        <v>87594000</v>
      </c>
    </row>
    <row r="57" spans="3:5" ht="12">
      <c r="C57" t="s">
        <v>192</v>
      </c>
      <c r="E57" s="40">
        <f>E9</f>
        <v>2730000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D45" sqref="D45:G45"/>
    </sheetView>
  </sheetViews>
  <sheetFormatPr defaultColWidth="9.140625" defaultRowHeight="12.75"/>
  <cols>
    <col min="1" max="1" width="35.7109375" style="3" customWidth="1"/>
    <col min="2" max="7" width="17.7109375" style="3" customWidth="1"/>
    <col min="8" max="16384" width="9.140625" style="3" customWidth="1"/>
  </cols>
  <sheetData>
    <row r="1" ht="12">
      <c r="A1" s="3" t="s">
        <v>14</v>
      </c>
    </row>
    <row r="2" ht="12">
      <c r="A2" s="3" t="s">
        <v>15</v>
      </c>
    </row>
    <row r="3" ht="12">
      <c r="A3" s="3" t="s">
        <v>17</v>
      </c>
    </row>
    <row r="4" ht="12">
      <c r="A4" s="3" t="s">
        <v>16</v>
      </c>
    </row>
    <row r="5" spans="1:7" ht="12">
      <c r="A5" s="1" t="s">
        <v>56</v>
      </c>
      <c r="B5" s="1" t="s">
        <v>57</v>
      </c>
      <c r="C5" s="2"/>
      <c r="D5" s="2"/>
      <c r="E5" s="2"/>
      <c r="F5" s="2"/>
      <c r="G5" s="2"/>
    </row>
    <row r="6" spans="1:7" ht="12.75" thickBot="1">
      <c r="A6" s="2"/>
      <c r="B6" s="2" t="s">
        <v>58</v>
      </c>
      <c r="C6" s="2"/>
      <c r="D6" s="2"/>
      <c r="E6" s="2"/>
      <c r="F6" s="2"/>
      <c r="G6" s="2"/>
    </row>
    <row r="7" spans="1:7" ht="13.5" thickBot="1" thickTop="1">
      <c r="A7" s="6" t="s">
        <v>59</v>
      </c>
      <c r="B7" s="54">
        <v>2009</v>
      </c>
      <c r="C7" s="55"/>
      <c r="D7" s="56"/>
      <c r="E7" s="54">
        <v>2008</v>
      </c>
      <c r="F7" s="55"/>
      <c r="G7" s="55"/>
    </row>
    <row r="8" spans="1:7" ht="12.75" thickBot="1">
      <c r="A8" s="7" t="s">
        <v>60</v>
      </c>
      <c r="B8" s="7" t="s">
        <v>61</v>
      </c>
      <c r="C8" s="8" t="s">
        <v>62</v>
      </c>
      <c r="D8" s="8" t="s">
        <v>63</v>
      </c>
      <c r="E8" s="7" t="s">
        <v>61</v>
      </c>
      <c r="F8" s="7" t="s">
        <v>62</v>
      </c>
      <c r="G8" s="9" t="s">
        <v>63</v>
      </c>
    </row>
    <row r="9" spans="1:7" ht="12">
      <c r="A9" s="10"/>
      <c r="B9" s="11"/>
      <c r="C9" s="12"/>
      <c r="D9" s="12"/>
      <c r="E9" s="12"/>
      <c r="F9" s="12"/>
      <c r="G9" s="12"/>
    </row>
    <row r="10" spans="1:7" ht="12">
      <c r="A10" s="10" t="s">
        <v>64</v>
      </c>
      <c r="B10" s="13">
        <v>70.16</v>
      </c>
      <c r="C10" s="13">
        <v>72.73</v>
      </c>
      <c r="D10" s="13">
        <v>71.13</v>
      </c>
      <c r="E10" s="13">
        <v>83.24</v>
      </c>
      <c r="F10" s="13">
        <v>74.7</v>
      </c>
      <c r="G10" s="13">
        <v>79.56</v>
      </c>
    </row>
    <row r="11" spans="1:7" ht="12">
      <c r="A11" s="10" t="s">
        <v>65</v>
      </c>
      <c r="B11" s="13" t="s">
        <v>66</v>
      </c>
      <c r="C11" s="13" t="s">
        <v>67</v>
      </c>
      <c r="D11" s="13" t="s">
        <v>67</v>
      </c>
      <c r="E11" s="13" t="s">
        <v>66</v>
      </c>
      <c r="F11" s="13" t="s">
        <v>67</v>
      </c>
      <c r="G11" s="13" t="s">
        <v>67</v>
      </c>
    </row>
    <row r="12" spans="1:7" ht="12">
      <c r="A12" s="10" t="s">
        <v>68</v>
      </c>
      <c r="B12" s="13" t="s">
        <v>66</v>
      </c>
      <c r="C12" s="13" t="s">
        <v>67</v>
      </c>
      <c r="D12" s="13" t="s">
        <v>67</v>
      </c>
      <c r="E12" s="13" t="s">
        <v>66</v>
      </c>
      <c r="F12" s="13" t="s">
        <v>67</v>
      </c>
      <c r="G12" s="13" t="s">
        <v>67</v>
      </c>
    </row>
    <row r="13" spans="1:7" ht="12">
      <c r="A13" s="10" t="s">
        <v>69</v>
      </c>
      <c r="B13" s="13" t="s">
        <v>66</v>
      </c>
      <c r="C13" s="13" t="s">
        <v>66</v>
      </c>
      <c r="D13" s="13" t="s">
        <v>66</v>
      </c>
      <c r="E13" s="13" t="s">
        <v>67</v>
      </c>
      <c r="F13" s="13" t="s">
        <v>66</v>
      </c>
      <c r="G13" s="13" t="s">
        <v>67</v>
      </c>
    </row>
    <row r="14" spans="1:7" ht="12">
      <c r="A14" s="10" t="s">
        <v>70</v>
      </c>
      <c r="B14" s="13" t="s">
        <v>67</v>
      </c>
      <c r="C14" s="13" t="s">
        <v>67</v>
      </c>
      <c r="D14" s="13">
        <v>71.85</v>
      </c>
      <c r="E14" s="13" t="s">
        <v>67</v>
      </c>
      <c r="F14" s="13" t="s">
        <v>67</v>
      </c>
      <c r="G14" s="13">
        <v>78.99</v>
      </c>
    </row>
    <row r="15" spans="1:7" ht="12">
      <c r="A15" s="10" t="s">
        <v>71</v>
      </c>
      <c r="B15" s="13">
        <v>74.39</v>
      </c>
      <c r="C15" s="13">
        <v>66.01</v>
      </c>
      <c r="D15" s="13">
        <v>72.93</v>
      </c>
      <c r="E15" s="13">
        <v>77.08</v>
      </c>
      <c r="F15" s="13">
        <v>73.03</v>
      </c>
      <c r="G15" s="13">
        <v>76.33</v>
      </c>
    </row>
    <row r="16" spans="1:7" ht="12">
      <c r="A16" s="10" t="s">
        <v>72</v>
      </c>
      <c r="B16" s="13">
        <v>85.16</v>
      </c>
      <c r="C16" s="13">
        <v>72.37</v>
      </c>
      <c r="D16" s="13">
        <v>76.49</v>
      </c>
      <c r="E16" s="13">
        <v>86.55</v>
      </c>
      <c r="F16" s="13">
        <v>76.88</v>
      </c>
      <c r="G16" s="13">
        <v>79.92</v>
      </c>
    </row>
    <row r="17" spans="1:7" ht="12">
      <c r="A17" s="10" t="s">
        <v>73</v>
      </c>
      <c r="B17" s="13" t="s">
        <v>66</v>
      </c>
      <c r="C17" s="13" t="s">
        <v>67</v>
      </c>
      <c r="D17" s="13" t="s">
        <v>67</v>
      </c>
      <c r="E17" s="13" t="s">
        <v>66</v>
      </c>
      <c r="F17" s="13" t="s">
        <v>67</v>
      </c>
      <c r="G17" s="13" t="s">
        <v>67</v>
      </c>
    </row>
    <row r="18" spans="1:7" ht="12">
      <c r="A18" s="10" t="s">
        <v>74</v>
      </c>
      <c r="B18" s="13">
        <v>77.25</v>
      </c>
      <c r="C18" s="13">
        <v>74.33</v>
      </c>
      <c r="D18" s="13">
        <v>76.02</v>
      </c>
      <c r="E18" s="13">
        <v>78.68</v>
      </c>
      <c r="F18" s="13">
        <v>79.87</v>
      </c>
      <c r="G18" s="13">
        <v>79.18</v>
      </c>
    </row>
    <row r="19" spans="1:7" ht="12">
      <c r="A19" s="10" t="s">
        <v>75</v>
      </c>
      <c r="B19" s="13">
        <v>73</v>
      </c>
      <c r="C19" s="13">
        <v>74.44</v>
      </c>
      <c r="D19" s="13">
        <v>73.71</v>
      </c>
      <c r="E19" s="13">
        <v>73.62</v>
      </c>
      <c r="F19" s="13">
        <v>78.83</v>
      </c>
      <c r="G19" s="13">
        <v>76.19</v>
      </c>
    </row>
    <row r="20" spans="1:7" ht="12">
      <c r="A20" s="10" t="s">
        <v>76</v>
      </c>
      <c r="B20" s="13">
        <v>84.24</v>
      </c>
      <c r="C20" s="13">
        <v>73.76</v>
      </c>
      <c r="D20" s="13">
        <v>81.88</v>
      </c>
      <c r="E20" s="13">
        <v>89.37</v>
      </c>
      <c r="F20" s="13">
        <v>91.66</v>
      </c>
      <c r="G20" s="13">
        <v>89.73</v>
      </c>
    </row>
    <row r="21" spans="1:7" ht="12">
      <c r="A21" s="10" t="s">
        <v>77</v>
      </c>
      <c r="B21" s="13" t="s">
        <v>66</v>
      </c>
      <c r="C21" s="13" t="s">
        <v>67</v>
      </c>
      <c r="D21" s="13" t="s">
        <v>67</v>
      </c>
      <c r="E21" s="13" t="s">
        <v>66</v>
      </c>
      <c r="F21" s="13" t="s">
        <v>67</v>
      </c>
      <c r="G21" s="13" t="s">
        <v>67</v>
      </c>
    </row>
    <row r="22" spans="1:7" ht="12">
      <c r="A22" s="10" t="s">
        <v>78</v>
      </c>
      <c r="B22" s="13" t="s">
        <v>67</v>
      </c>
      <c r="C22" s="13" t="s">
        <v>67</v>
      </c>
      <c r="D22" s="13">
        <v>87.52</v>
      </c>
      <c r="E22" s="13" t="s">
        <v>67</v>
      </c>
      <c r="F22" s="13" t="s">
        <v>67</v>
      </c>
      <c r="G22" s="13">
        <v>94.59</v>
      </c>
    </row>
    <row r="23" spans="1:7" ht="12">
      <c r="A23" s="10" t="s">
        <v>79</v>
      </c>
      <c r="B23" s="13" t="s">
        <v>66</v>
      </c>
      <c r="C23" s="13" t="s">
        <v>67</v>
      </c>
      <c r="D23" s="13" t="s">
        <v>67</v>
      </c>
      <c r="E23" s="13" t="s">
        <v>66</v>
      </c>
      <c r="F23" s="13" t="s">
        <v>67</v>
      </c>
      <c r="G23" s="13" t="s">
        <v>67</v>
      </c>
    </row>
    <row r="24" spans="1:7" ht="12">
      <c r="A24" s="10" t="s">
        <v>80</v>
      </c>
      <c r="B24" s="13" t="s">
        <v>66</v>
      </c>
      <c r="C24" s="13" t="s">
        <v>67</v>
      </c>
      <c r="D24" s="13" t="s">
        <v>67</v>
      </c>
      <c r="E24" s="13" t="s">
        <v>66</v>
      </c>
      <c r="F24" s="13" t="s">
        <v>67</v>
      </c>
      <c r="G24" s="13" t="s">
        <v>67</v>
      </c>
    </row>
    <row r="25" spans="1:7" ht="12">
      <c r="A25" s="10" t="s">
        <v>81</v>
      </c>
      <c r="B25" s="13" t="s">
        <v>67</v>
      </c>
      <c r="C25" s="13" t="s">
        <v>67</v>
      </c>
      <c r="D25" s="13">
        <v>69.71</v>
      </c>
      <c r="E25" s="13" t="s">
        <v>67</v>
      </c>
      <c r="F25" s="13" t="s">
        <v>67</v>
      </c>
      <c r="G25" s="13">
        <v>90.79</v>
      </c>
    </row>
    <row r="26" spans="1:7" ht="12">
      <c r="A26" s="10" t="s">
        <v>82</v>
      </c>
      <c r="B26" s="13" t="s">
        <v>67</v>
      </c>
      <c r="C26" s="13" t="s">
        <v>67</v>
      </c>
      <c r="D26" s="13">
        <v>86.31</v>
      </c>
      <c r="E26" s="13" t="s">
        <v>67</v>
      </c>
      <c r="F26" s="13" t="s">
        <v>67</v>
      </c>
      <c r="G26" s="13">
        <v>86.2</v>
      </c>
    </row>
    <row r="27" spans="1:7" ht="12">
      <c r="A27" s="10" t="s">
        <v>83</v>
      </c>
      <c r="B27" s="13" t="s">
        <v>66</v>
      </c>
      <c r="C27" s="13">
        <v>91.02</v>
      </c>
      <c r="D27" s="13">
        <v>91.02</v>
      </c>
      <c r="E27" s="13" t="s">
        <v>66</v>
      </c>
      <c r="F27" s="13">
        <v>90.05</v>
      </c>
      <c r="G27" s="13">
        <v>90.05</v>
      </c>
    </row>
    <row r="28" spans="1:7" ht="12">
      <c r="A28" s="10" t="s">
        <v>84</v>
      </c>
      <c r="B28" s="13">
        <v>87.33</v>
      </c>
      <c r="C28" s="13">
        <v>45.57</v>
      </c>
      <c r="D28" s="13">
        <v>65.22</v>
      </c>
      <c r="E28" s="13">
        <v>94.55</v>
      </c>
      <c r="F28" s="13">
        <v>42.49</v>
      </c>
      <c r="G28" s="13">
        <v>66.2</v>
      </c>
    </row>
    <row r="29" spans="1:7" ht="12">
      <c r="A29" s="10" t="s">
        <v>85</v>
      </c>
      <c r="B29" s="13" t="s">
        <v>67</v>
      </c>
      <c r="C29" s="13" t="s">
        <v>67</v>
      </c>
      <c r="D29" s="13">
        <v>55.33</v>
      </c>
      <c r="E29" s="13" t="s">
        <v>67</v>
      </c>
      <c r="F29" s="13" t="s">
        <v>67</v>
      </c>
      <c r="G29" s="13">
        <v>77</v>
      </c>
    </row>
    <row r="30" spans="1:7" ht="12">
      <c r="A30" s="10" t="s">
        <v>86</v>
      </c>
      <c r="B30" s="13">
        <v>87.54</v>
      </c>
      <c r="C30" s="13">
        <v>61.81</v>
      </c>
      <c r="D30" s="13">
        <v>82.19</v>
      </c>
      <c r="E30" s="13">
        <v>92.12</v>
      </c>
      <c r="F30" s="13">
        <v>66.96</v>
      </c>
      <c r="G30" s="13">
        <v>86.26</v>
      </c>
    </row>
    <row r="31" spans="1:7" ht="12">
      <c r="A31" s="10" t="s">
        <v>87</v>
      </c>
      <c r="B31" s="13">
        <v>58.58</v>
      </c>
      <c r="C31" s="13">
        <v>61.29</v>
      </c>
      <c r="D31" s="13">
        <v>61.02</v>
      </c>
      <c r="E31" s="13">
        <v>95.19</v>
      </c>
      <c r="F31" s="13">
        <v>55.32</v>
      </c>
      <c r="G31" s="13">
        <v>58.7</v>
      </c>
    </row>
    <row r="32" spans="1:7" ht="12">
      <c r="A32" s="10" t="s">
        <v>88</v>
      </c>
      <c r="B32" s="13">
        <v>87.68</v>
      </c>
      <c r="C32" s="13">
        <v>61.91</v>
      </c>
      <c r="D32" s="13">
        <v>83.03</v>
      </c>
      <c r="E32" s="13">
        <v>92.11</v>
      </c>
      <c r="F32" s="13">
        <v>68.84</v>
      </c>
      <c r="G32" s="13">
        <v>87.27</v>
      </c>
    </row>
    <row r="33" spans="1:7" ht="12">
      <c r="A33" s="10" t="s">
        <v>89</v>
      </c>
      <c r="B33" s="13">
        <v>82.5</v>
      </c>
      <c r="C33" s="13">
        <v>64.77</v>
      </c>
      <c r="D33" s="13">
        <v>71.19</v>
      </c>
      <c r="E33" s="13">
        <v>73.27</v>
      </c>
      <c r="F33" s="13">
        <v>41.21</v>
      </c>
      <c r="G33" s="13">
        <v>48.38</v>
      </c>
    </row>
    <row r="34" spans="1:7" ht="12">
      <c r="A34" s="10" t="s">
        <v>90</v>
      </c>
      <c r="B34" s="13" t="s">
        <v>66</v>
      </c>
      <c r="C34" s="13">
        <v>93.5</v>
      </c>
      <c r="D34" s="13">
        <v>93.5</v>
      </c>
      <c r="E34" s="13" t="s">
        <v>66</v>
      </c>
      <c r="F34" s="13">
        <v>96.21</v>
      </c>
      <c r="G34" s="13">
        <v>96.21</v>
      </c>
    </row>
    <row r="35" spans="1:7" ht="12">
      <c r="A35" s="10" t="s">
        <v>91</v>
      </c>
      <c r="B35" s="13">
        <v>88.52</v>
      </c>
      <c r="C35" s="13" t="s">
        <v>66</v>
      </c>
      <c r="D35" s="13">
        <v>88.52</v>
      </c>
      <c r="E35" s="13">
        <v>90.1</v>
      </c>
      <c r="F35" s="13" t="s">
        <v>66</v>
      </c>
      <c r="G35" s="13">
        <v>90.1</v>
      </c>
    </row>
    <row r="36" spans="1:7" ht="12">
      <c r="A36" s="10" t="s">
        <v>92</v>
      </c>
      <c r="B36" s="13">
        <v>77.02</v>
      </c>
      <c r="C36" s="13">
        <v>65.67</v>
      </c>
      <c r="D36" s="13">
        <v>72.17</v>
      </c>
      <c r="E36" s="13">
        <v>84.72</v>
      </c>
      <c r="F36" s="13">
        <v>85.42</v>
      </c>
      <c r="G36" s="13">
        <v>84.97</v>
      </c>
    </row>
    <row r="37" spans="1:7" ht="12">
      <c r="A37" s="10" t="s">
        <v>93</v>
      </c>
      <c r="B37" s="13">
        <v>70.53</v>
      </c>
      <c r="C37" s="13">
        <v>67.1</v>
      </c>
      <c r="D37" s="13">
        <v>69.09</v>
      </c>
      <c r="E37" s="13">
        <v>71.51</v>
      </c>
      <c r="F37" s="13">
        <v>79.01</v>
      </c>
      <c r="G37" s="13">
        <v>74.62</v>
      </c>
    </row>
    <row r="38" spans="1:7" ht="12">
      <c r="A38" s="10" t="s">
        <v>94</v>
      </c>
      <c r="B38" s="13">
        <v>85.67</v>
      </c>
      <c r="C38" s="13">
        <v>62.09</v>
      </c>
      <c r="D38" s="13">
        <v>81.45</v>
      </c>
      <c r="E38" s="13">
        <v>82.77</v>
      </c>
      <c r="F38" s="13">
        <v>85.37</v>
      </c>
      <c r="G38" s="13">
        <v>83.2</v>
      </c>
    </row>
    <row r="39" spans="1:7" ht="12">
      <c r="A39" s="10" t="s">
        <v>95</v>
      </c>
      <c r="B39" s="13">
        <v>62.82</v>
      </c>
      <c r="C39" s="13">
        <v>67.67</v>
      </c>
      <c r="D39" s="13">
        <v>65.23</v>
      </c>
      <c r="E39" s="13">
        <v>65.87</v>
      </c>
      <c r="F39" s="13">
        <v>78.35</v>
      </c>
      <c r="G39" s="13">
        <v>72</v>
      </c>
    </row>
    <row r="40" spans="1:7" ht="12">
      <c r="A40" s="10" t="s">
        <v>96</v>
      </c>
      <c r="B40" s="13" t="s">
        <v>67</v>
      </c>
      <c r="C40" s="13" t="s">
        <v>67</v>
      </c>
      <c r="D40" s="13">
        <v>73.4</v>
      </c>
      <c r="E40" s="13" t="s">
        <v>67</v>
      </c>
      <c r="F40" s="13" t="s">
        <v>67</v>
      </c>
      <c r="G40" s="13">
        <v>93.31</v>
      </c>
    </row>
    <row r="41" spans="1:7" ht="12">
      <c r="A41" s="14"/>
      <c r="B41" s="15"/>
      <c r="C41" s="15"/>
      <c r="D41" s="15"/>
      <c r="E41" s="15"/>
      <c r="F41" s="15"/>
      <c r="G41" s="15"/>
    </row>
    <row r="42" spans="1:7" ht="12">
      <c r="A42" s="14" t="s">
        <v>97</v>
      </c>
      <c r="B42" s="15">
        <v>75.53</v>
      </c>
      <c r="C42" s="15">
        <v>74.31</v>
      </c>
      <c r="D42" s="15">
        <v>74.69</v>
      </c>
      <c r="E42" s="15">
        <v>79.94</v>
      </c>
      <c r="F42" s="15">
        <v>87.72</v>
      </c>
      <c r="G42" s="15">
        <v>85.19</v>
      </c>
    </row>
    <row r="43" spans="1:7" ht="12.75" thickBot="1">
      <c r="A43" s="16"/>
      <c r="B43" s="17"/>
      <c r="C43" s="17"/>
      <c r="D43" s="17"/>
      <c r="E43" s="17"/>
      <c r="F43" s="17"/>
      <c r="G43" s="17"/>
    </row>
    <row r="44" spans="1:7" ht="12.75" thickTop="1">
      <c r="A44" s="5" t="s">
        <v>98</v>
      </c>
      <c r="B44" s="4"/>
      <c r="C44" s="4"/>
      <c r="D44" s="4"/>
      <c r="E44" s="4"/>
      <c r="F44" s="4"/>
      <c r="G44" s="4"/>
    </row>
    <row r="45" spans="1:7" ht="12">
      <c r="A45" s="3" t="s">
        <v>209</v>
      </c>
      <c r="B45" s="4">
        <f>((B19*'Productive Capacity'!B19)+(B33*'Productive Capacity'!B33)+(B36*'Productive Capacity'!B36)+(B39*'Productive Capacity'!B39))/SUM('Productive Capacity'!B19,'Productive Capacity'!B33,'Productive Capacity'!B36,'Productive Capacity'!B39)</f>
        <v>68.18701026364566</v>
      </c>
      <c r="C45" s="4">
        <f>((C19*'Productive Capacity'!C19)+(C33*'Productive Capacity'!C33)+(C36*'Productive Capacity'!C36)+(C39*'Productive Capacity'!C39))/SUM('Productive Capacity'!C19,'Productive Capacity'!C33,'Productive Capacity'!C36,'Productive Capacity'!C39)</f>
        <v>69.88720799007692</v>
      </c>
      <c r="D45" s="4">
        <f>((D19*'Productive Capacity'!D19)+(D33*'Productive Capacity'!D33)+(D36*'Productive Capacity'!D36)+(D39*'Productive Capacity'!D39))/SUM('Productive Capacity'!D19,'Productive Capacity'!D33,'Productive Capacity'!D36,'Productive Capacity'!D39)</f>
        <v>69.01913008121495</v>
      </c>
      <c r="E45" s="4">
        <f>((E19*'Productive Capacity'!E19)+(E33*'Productive Capacity'!E33)+(E36*'Productive Capacity'!E36)+(E39*'Productive Capacity'!E39))/SUM('Productive Capacity'!E19,'Productive Capacity'!E33,'Productive Capacity'!E36,'Productive Capacity'!E39)</f>
        <v>70.954704733896</v>
      </c>
      <c r="F45" s="4">
        <f>((F19*'Productive Capacity'!F19)+(F33*'Productive Capacity'!F33)+(F36*'Productive Capacity'!F36)+(F39*'Productive Capacity'!F39))/SUM('Productive Capacity'!F19,'Productive Capacity'!F33,'Productive Capacity'!F36,'Productive Capacity'!F39)</f>
        <v>78.10507043829</v>
      </c>
      <c r="G45" s="4">
        <f>((G19*'Productive Capacity'!G19)+(G33*'Productive Capacity'!G33)+(G36*'Productive Capacity'!G36)+(G39*'Productive Capacity'!G39))/SUM('Productive Capacity'!G19,'Productive Capacity'!G33,'Productive Capacity'!G36,'Productive Capacity'!G39)</f>
        <v>74.41449125646842</v>
      </c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2:7" ht="12">
      <c r="B48" s="4"/>
      <c r="C48" s="4"/>
      <c r="D48" s="4"/>
      <c r="E48" s="4"/>
      <c r="F48" s="4"/>
      <c r="G48" s="4"/>
    </row>
    <row r="49" spans="1:7" ht="12">
      <c r="A49" s="18" t="s">
        <v>99</v>
      </c>
      <c r="B49" s="4"/>
      <c r="C49" s="4"/>
      <c r="D49" s="4"/>
      <c r="E49" s="4"/>
      <c r="F49" s="4"/>
      <c r="G49" s="4"/>
    </row>
    <row r="50" spans="1:7" ht="12">
      <c r="A50" s="18" t="s">
        <v>100</v>
      </c>
      <c r="B50" s="4"/>
      <c r="C50" s="4"/>
      <c r="D50" s="4"/>
      <c r="E50" s="4"/>
      <c r="F50" s="4"/>
      <c r="G50" s="4"/>
    </row>
    <row r="51" spans="1:7" ht="12">
      <c r="A51" s="19" t="s">
        <v>10</v>
      </c>
      <c r="B51" s="4"/>
      <c r="C51" s="4"/>
      <c r="D51" s="4"/>
      <c r="E51" s="4"/>
      <c r="F51" s="4"/>
      <c r="G51" s="4"/>
    </row>
    <row r="52" spans="1:7" ht="12">
      <c r="A52" s="19" t="s">
        <v>11</v>
      </c>
      <c r="B52" s="4"/>
      <c r="C52" s="4"/>
      <c r="D52" s="4"/>
      <c r="E52" s="4"/>
      <c r="F52" s="4"/>
      <c r="G52" s="4"/>
    </row>
    <row r="53" ht="12">
      <c r="A53" s="19" t="s">
        <v>12</v>
      </c>
    </row>
    <row r="54" ht="12">
      <c r="A54" s="19" t="s">
        <v>13</v>
      </c>
    </row>
  </sheetData>
  <mergeCells count="2">
    <mergeCell ref="B7:D7"/>
    <mergeCell ref="E7:G7"/>
  </mergeCells>
  <hyperlinks>
    <hyperlink ref="A49" r:id="rId1" display="_ftnref1"/>
    <hyperlink ref="A50" r:id="rId2" display="_ftnref2"/>
    <hyperlink ref="A51" r:id="rId3" display="_ftnref3"/>
    <hyperlink ref="A53" r:id="rId4" display="_ftnref4"/>
  </hyperlink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H46" sqref="H46"/>
    </sheetView>
  </sheetViews>
  <sheetFormatPr defaultColWidth="9.140625" defaultRowHeight="12.75"/>
  <cols>
    <col min="1" max="1" width="35.7109375" style="3" customWidth="1"/>
    <col min="2" max="10" width="17.7109375" style="3" customWidth="1"/>
    <col min="11" max="16384" width="9.140625" style="3" customWidth="1"/>
  </cols>
  <sheetData>
    <row r="1" ht="12">
      <c r="A1" s="3" t="s">
        <v>14</v>
      </c>
    </row>
    <row r="2" ht="12">
      <c r="A2" s="3" t="s">
        <v>15</v>
      </c>
    </row>
    <row r="3" ht="12">
      <c r="A3" s="3" t="s">
        <v>17</v>
      </c>
    </row>
    <row r="4" ht="12">
      <c r="A4" s="3" t="s">
        <v>16</v>
      </c>
    </row>
    <row r="5" spans="1:10" ht="12">
      <c r="A5" s="1" t="s">
        <v>18</v>
      </c>
      <c r="B5" s="1" t="s">
        <v>19</v>
      </c>
      <c r="C5" s="2"/>
      <c r="D5" s="2"/>
      <c r="E5" s="2"/>
      <c r="F5" s="2"/>
      <c r="G5" s="2"/>
      <c r="H5" s="2"/>
      <c r="I5" s="2"/>
      <c r="J5" s="2"/>
    </row>
    <row r="6" spans="1:10" ht="12.75" thickBot="1">
      <c r="A6" s="2"/>
      <c r="B6" s="2" t="s">
        <v>20</v>
      </c>
      <c r="C6" s="2"/>
      <c r="D6" s="2"/>
      <c r="E6" s="2"/>
      <c r="F6" s="2"/>
      <c r="G6" s="2"/>
      <c r="H6" s="2"/>
      <c r="I6" s="2"/>
      <c r="J6" s="2"/>
    </row>
    <row r="7" spans="1:10" ht="13.5" thickBot="1" thickTop="1">
      <c r="A7" s="6" t="s">
        <v>59</v>
      </c>
      <c r="B7" s="54">
        <v>2009</v>
      </c>
      <c r="C7" s="55"/>
      <c r="D7" s="56"/>
      <c r="E7" s="54">
        <v>2008</v>
      </c>
      <c r="F7" s="55"/>
      <c r="G7" s="56"/>
      <c r="H7" s="54" t="s">
        <v>21</v>
      </c>
      <c r="I7" s="55"/>
      <c r="J7" s="55"/>
    </row>
    <row r="8" spans="1:10" ht="12.75" thickBot="1">
      <c r="A8" s="7" t="s">
        <v>60</v>
      </c>
      <c r="B8" s="7" t="s">
        <v>61</v>
      </c>
      <c r="C8" s="8" t="s">
        <v>62</v>
      </c>
      <c r="D8" s="8" t="s">
        <v>63</v>
      </c>
      <c r="E8" s="7" t="s">
        <v>61</v>
      </c>
      <c r="F8" s="7" t="s">
        <v>62</v>
      </c>
      <c r="G8" s="7" t="s">
        <v>63</v>
      </c>
      <c r="H8" s="7" t="s">
        <v>61</v>
      </c>
      <c r="I8" s="7" t="s">
        <v>62</v>
      </c>
      <c r="J8" s="9" t="s">
        <v>63</v>
      </c>
    </row>
    <row r="9" spans="1:10" ht="12">
      <c r="A9" s="10"/>
      <c r="B9" s="12"/>
      <c r="C9" s="12"/>
      <c r="D9" s="12"/>
      <c r="E9" s="12"/>
      <c r="F9" s="12"/>
      <c r="G9" s="12"/>
      <c r="H9" s="12"/>
      <c r="I9" s="12"/>
      <c r="J9" s="12"/>
    </row>
    <row r="10" spans="1:10" ht="12">
      <c r="A10" s="10" t="s">
        <v>64</v>
      </c>
      <c r="B10" s="20">
        <v>16398</v>
      </c>
      <c r="C10" s="20">
        <v>10021</v>
      </c>
      <c r="D10" s="20">
        <v>26419</v>
      </c>
      <c r="E10" s="20">
        <v>14754</v>
      </c>
      <c r="F10" s="20">
        <v>11146</v>
      </c>
      <c r="G10" s="20">
        <v>25901</v>
      </c>
      <c r="H10" s="21">
        <v>11.1</v>
      </c>
      <c r="I10" s="21">
        <v>-10.1</v>
      </c>
      <c r="J10" s="21">
        <v>2</v>
      </c>
    </row>
    <row r="11" spans="1:10" ht="12">
      <c r="A11" s="10" t="s">
        <v>65</v>
      </c>
      <c r="B11" s="12" t="s">
        <v>66</v>
      </c>
      <c r="C11" s="12" t="s">
        <v>67</v>
      </c>
      <c r="D11" s="12" t="s">
        <v>67</v>
      </c>
      <c r="E11" s="12" t="s">
        <v>66</v>
      </c>
      <c r="F11" s="12" t="s">
        <v>67</v>
      </c>
      <c r="G11" s="12" t="s">
        <v>67</v>
      </c>
      <c r="H11" s="21" t="s">
        <v>66</v>
      </c>
      <c r="I11" s="21" t="s">
        <v>67</v>
      </c>
      <c r="J11" s="21" t="s">
        <v>67</v>
      </c>
    </row>
    <row r="12" spans="1:10" ht="12">
      <c r="A12" s="10" t="s">
        <v>68</v>
      </c>
      <c r="B12" s="12" t="s">
        <v>66</v>
      </c>
      <c r="C12" s="12" t="s">
        <v>67</v>
      </c>
      <c r="D12" s="12" t="s">
        <v>67</v>
      </c>
      <c r="E12" s="12" t="s">
        <v>66</v>
      </c>
      <c r="F12" s="12" t="s">
        <v>67</v>
      </c>
      <c r="G12" s="12" t="s">
        <v>67</v>
      </c>
      <c r="H12" s="21" t="s">
        <v>66</v>
      </c>
      <c r="I12" s="21" t="s">
        <v>67</v>
      </c>
      <c r="J12" s="21" t="s">
        <v>67</v>
      </c>
    </row>
    <row r="13" spans="1:10" ht="12">
      <c r="A13" s="10" t="s">
        <v>69</v>
      </c>
      <c r="B13" s="12" t="s">
        <v>66</v>
      </c>
      <c r="C13" s="12" t="s">
        <v>66</v>
      </c>
      <c r="D13" s="12" t="s">
        <v>66</v>
      </c>
      <c r="E13" s="12" t="s">
        <v>67</v>
      </c>
      <c r="F13" s="12" t="s">
        <v>66</v>
      </c>
      <c r="G13" s="12" t="s">
        <v>67</v>
      </c>
      <c r="H13" s="21" t="s">
        <v>67</v>
      </c>
      <c r="I13" s="21" t="s">
        <v>66</v>
      </c>
      <c r="J13" s="21" t="s">
        <v>67</v>
      </c>
    </row>
    <row r="14" spans="1:10" ht="12">
      <c r="A14" s="10" t="s">
        <v>70</v>
      </c>
      <c r="B14" s="12" t="s">
        <v>67</v>
      </c>
      <c r="C14" s="12" t="s">
        <v>67</v>
      </c>
      <c r="D14" s="20">
        <v>39336</v>
      </c>
      <c r="E14" s="12" t="s">
        <v>67</v>
      </c>
      <c r="F14" s="12" t="s">
        <v>67</v>
      </c>
      <c r="G14" s="20">
        <v>40545</v>
      </c>
      <c r="H14" s="21" t="s">
        <v>67</v>
      </c>
      <c r="I14" s="21" t="s">
        <v>67</v>
      </c>
      <c r="J14" s="21">
        <v>-3</v>
      </c>
    </row>
    <row r="15" spans="1:10" ht="12">
      <c r="A15" s="10" t="s">
        <v>71</v>
      </c>
      <c r="B15" s="20">
        <v>38184</v>
      </c>
      <c r="C15" s="20">
        <v>8093</v>
      </c>
      <c r="D15" s="20">
        <v>46277</v>
      </c>
      <c r="E15" s="20">
        <v>35100</v>
      </c>
      <c r="F15" s="20">
        <v>8028</v>
      </c>
      <c r="G15" s="20">
        <v>43129</v>
      </c>
      <c r="H15" s="21">
        <v>8.8</v>
      </c>
      <c r="I15" s="21">
        <v>0.8</v>
      </c>
      <c r="J15" s="21">
        <v>7.3</v>
      </c>
    </row>
    <row r="16" spans="1:10" ht="12">
      <c r="A16" s="10" t="s">
        <v>72</v>
      </c>
      <c r="B16" s="20">
        <v>15027</v>
      </c>
      <c r="C16" s="20">
        <v>31587</v>
      </c>
      <c r="D16" s="20">
        <v>46614</v>
      </c>
      <c r="E16" s="20">
        <v>14123</v>
      </c>
      <c r="F16" s="20">
        <v>30784</v>
      </c>
      <c r="G16" s="20">
        <v>44907</v>
      </c>
      <c r="H16" s="21">
        <v>6.4</v>
      </c>
      <c r="I16" s="21">
        <v>2.6</v>
      </c>
      <c r="J16" s="21">
        <v>3.8</v>
      </c>
    </row>
    <row r="17" spans="1:10" ht="12">
      <c r="A17" s="10" t="s">
        <v>73</v>
      </c>
      <c r="B17" s="12" t="s">
        <v>66</v>
      </c>
      <c r="C17" s="12" t="s">
        <v>67</v>
      </c>
      <c r="D17" s="12" t="s">
        <v>67</v>
      </c>
      <c r="E17" s="12" t="s">
        <v>66</v>
      </c>
      <c r="F17" s="12" t="s">
        <v>67</v>
      </c>
      <c r="G17" s="12" t="s">
        <v>67</v>
      </c>
      <c r="H17" s="21" t="s">
        <v>66</v>
      </c>
      <c r="I17" s="21" t="s">
        <v>67</v>
      </c>
      <c r="J17" s="21" t="s">
        <v>67</v>
      </c>
    </row>
    <row r="18" spans="1:10" ht="12">
      <c r="A18" s="10" t="s">
        <v>74</v>
      </c>
      <c r="B18" s="20">
        <v>81693</v>
      </c>
      <c r="C18" s="20">
        <v>59131</v>
      </c>
      <c r="D18" s="20">
        <v>140824</v>
      </c>
      <c r="E18" s="20">
        <v>88191</v>
      </c>
      <c r="F18" s="20">
        <v>63431</v>
      </c>
      <c r="G18" s="20">
        <v>151622</v>
      </c>
      <c r="H18" s="21">
        <v>-7.4</v>
      </c>
      <c r="I18" s="21">
        <v>-6.8</v>
      </c>
      <c r="J18" s="21">
        <v>-7.1</v>
      </c>
    </row>
    <row r="19" spans="1:10" ht="12">
      <c r="A19" s="10" t="s">
        <v>22</v>
      </c>
      <c r="B19" s="20">
        <v>50852</v>
      </c>
      <c r="C19" s="20">
        <v>50135</v>
      </c>
      <c r="D19" s="20">
        <v>100987</v>
      </c>
      <c r="E19" s="20">
        <v>59853</v>
      </c>
      <c r="F19" s="20">
        <v>58274</v>
      </c>
      <c r="G19" s="20">
        <v>118127</v>
      </c>
      <c r="H19" s="21">
        <v>-15</v>
      </c>
      <c r="I19" s="21">
        <v>-14</v>
      </c>
      <c r="J19" s="21">
        <v>-14.5</v>
      </c>
    </row>
    <row r="20" spans="1:10" ht="12">
      <c r="A20" s="10" t="s">
        <v>23</v>
      </c>
      <c r="B20" s="20">
        <v>30841</v>
      </c>
      <c r="C20" s="20">
        <v>8996</v>
      </c>
      <c r="D20" s="20">
        <v>39837</v>
      </c>
      <c r="E20" s="20">
        <v>28338</v>
      </c>
      <c r="F20" s="20">
        <v>5157</v>
      </c>
      <c r="G20" s="20">
        <v>33495</v>
      </c>
      <c r="H20" s="21">
        <v>8.8</v>
      </c>
      <c r="I20" s="21">
        <v>74.4</v>
      </c>
      <c r="J20" s="21">
        <v>18.9</v>
      </c>
    </row>
    <row r="21" spans="1:10" ht="12">
      <c r="A21" s="10" t="s">
        <v>77</v>
      </c>
      <c r="B21" s="12" t="s">
        <v>66</v>
      </c>
      <c r="C21" s="12" t="s">
        <v>67</v>
      </c>
      <c r="D21" s="12" t="s">
        <v>67</v>
      </c>
      <c r="E21" s="12" t="s">
        <v>66</v>
      </c>
      <c r="F21" s="12" t="s">
        <v>67</v>
      </c>
      <c r="G21" s="12" t="s">
        <v>67</v>
      </c>
      <c r="H21" s="21" t="s">
        <v>66</v>
      </c>
      <c r="I21" s="21" t="s">
        <v>67</v>
      </c>
      <c r="J21" s="21" t="s">
        <v>67</v>
      </c>
    </row>
    <row r="22" spans="1:10" ht="12">
      <c r="A22" s="10" t="s">
        <v>78</v>
      </c>
      <c r="B22" s="12" t="s">
        <v>67</v>
      </c>
      <c r="C22" s="12" t="s">
        <v>67</v>
      </c>
      <c r="D22" s="20">
        <v>2593</v>
      </c>
      <c r="E22" s="12" t="s">
        <v>67</v>
      </c>
      <c r="F22" s="12" t="s">
        <v>67</v>
      </c>
      <c r="G22" s="20">
        <v>2998</v>
      </c>
      <c r="H22" s="21" t="s">
        <v>67</v>
      </c>
      <c r="I22" s="21" t="s">
        <v>67</v>
      </c>
      <c r="J22" s="21">
        <v>-13.5</v>
      </c>
    </row>
    <row r="23" spans="1:10" ht="12">
      <c r="A23" s="10" t="s">
        <v>79</v>
      </c>
      <c r="B23" s="12" t="s">
        <v>66</v>
      </c>
      <c r="C23" s="12" t="s">
        <v>67</v>
      </c>
      <c r="D23" s="12" t="s">
        <v>67</v>
      </c>
      <c r="E23" s="12" t="s">
        <v>66</v>
      </c>
      <c r="F23" s="12" t="s">
        <v>67</v>
      </c>
      <c r="G23" s="12" t="s">
        <v>67</v>
      </c>
      <c r="H23" s="21" t="s">
        <v>66</v>
      </c>
      <c r="I23" s="21" t="s">
        <v>67</v>
      </c>
      <c r="J23" s="21" t="s">
        <v>67</v>
      </c>
    </row>
    <row r="24" spans="1:10" ht="12">
      <c r="A24" s="10" t="s">
        <v>80</v>
      </c>
      <c r="B24" s="12" t="s">
        <v>66</v>
      </c>
      <c r="C24" s="12" t="s">
        <v>67</v>
      </c>
      <c r="D24" s="12" t="s">
        <v>67</v>
      </c>
      <c r="E24" s="12" t="s">
        <v>66</v>
      </c>
      <c r="F24" s="12" t="s">
        <v>67</v>
      </c>
      <c r="G24" s="12" t="s">
        <v>67</v>
      </c>
      <c r="H24" s="21" t="s">
        <v>66</v>
      </c>
      <c r="I24" s="21" t="s">
        <v>67</v>
      </c>
      <c r="J24" s="21" t="s">
        <v>67</v>
      </c>
    </row>
    <row r="25" spans="1:10" ht="12">
      <c r="A25" s="10" t="s">
        <v>81</v>
      </c>
      <c r="B25" s="12" t="s">
        <v>67</v>
      </c>
      <c r="C25" s="12" t="s">
        <v>67</v>
      </c>
      <c r="D25" s="20">
        <v>56643</v>
      </c>
      <c r="E25" s="12" t="s">
        <v>67</v>
      </c>
      <c r="F25" s="12" t="s">
        <v>67</v>
      </c>
      <c r="G25" s="20">
        <v>49332</v>
      </c>
      <c r="H25" s="21" t="s">
        <v>67</v>
      </c>
      <c r="I25" s="21" t="s">
        <v>67</v>
      </c>
      <c r="J25" s="21">
        <v>14.8</v>
      </c>
    </row>
    <row r="26" spans="1:10" ht="12">
      <c r="A26" s="10" t="s">
        <v>82</v>
      </c>
      <c r="B26" s="12" t="s">
        <v>67</v>
      </c>
      <c r="C26" s="12" t="s">
        <v>67</v>
      </c>
      <c r="D26" s="20">
        <v>29108</v>
      </c>
      <c r="E26" s="12" t="s">
        <v>67</v>
      </c>
      <c r="F26" s="12" t="s">
        <v>67</v>
      </c>
      <c r="G26" s="20">
        <v>29750</v>
      </c>
      <c r="H26" s="21" t="s">
        <v>67</v>
      </c>
      <c r="I26" s="21" t="s">
        <v>67</v>
      </c>
      <c r="J26" s="21">
        <v>-2.2</v>
      </c>
    </row>
    <row r="27" spans="1:10" ht="12">
      <c r="A27" s="10" t="s">
        <v>83</v>
      </c>
      <c r="B27" s="12" t="s">
        <v>66</v>
      </c>
      <c r="C27" s="20">
        <v>32900</v>
      </c>
      <c r="D27" s="20">
        <v>32900</v>
      </c>
      <c r="E27" s="12" t="s">
        <v>66</v>
      </c>
      <c r="F27" s="20">
        <v>32900</v>
      </c>
      <c r="G27" s="20">
        <v>32900</v>
      </c>
      <c r="H27" s="21" t="s">
        <v>66</v>
      </c>
      <c r="I27" s="21" t="s">
        <v>66</v>
      </c>
      <c r="J27" s="21" t="s">
        <v>66</v>
      </c>
    </row>
    <row r="28" spans="1:10" ht="12">
      <c r="A28" s="10" t="s">
        <v>84</v>
      </c>
      <c r="B28" s="20">
        <v>19811</v>
      </c>
      <c r="C28" s="20">
        <v>22300</v>
      </c>
      <c r="D28" s="20">
        <v>42111</v>
      </c>
      <c r="E28" s="20">
        <v>18029</v>
      </c>
      <c r="F28" s="20">
        <v>21563</v>
      </c>
      <c r="G28" s="20">
        <v>39593</v>
      </c>
      <c r="H28" s="21">
        <v>9.9</v>
      </c>
      <c r="I28" s="21">
        <v>3.4</v>
      </c>
      <c r="J28" s="21">
        <v>6.4</v>
      </c>
    </row>
    <row r="29" spans="1:10" ht="12">
      <c r="A29" s="10" t="s">
        <v>85</v>
      </c>
      <c r="B29" s="12" t="s">
        <v>67</v>
      </c>
      <c r="C29" s="12" t="s">
        <v>67</v>
      </c>
      <c r="D29" s="20">
        <v>1727</v>
      </c>
      <c r="E29" s="12" t="s">
        <v>67</v>
      </c>
      <c r="F29" s="12" t="s">
        <v>67</v>
      </c>
      <c r="G29" s="20">
        <v>1899</v>
      </c>
      <c r="H29" s="21" t="s">
        <v>67</v>
      </c>
      <c r="I29" s="21" t="s">
        <v>67</v>
      </c>
      <c r="J29" s="21">
        <v>-9.1</v>
      </c>
    </row>
    <row r="30" spans="1:10" ht="12">
      <c r="A30" s="10" t="s">
        <v>86</v>
      </c>
      <c r="B30" s="20">
        <v>55566</v>
      </c>
      <c r="C30" s="20">
        <v>14583</v>
      </c>
      <c r="D30" s="20">
        <v>70149</v>
      </c>
      <c r="E30" s="20">
        <v>57851</v>
      </c>
      <c r="F30" s="20">
        <v>17576</v>
      </c>
      <c r="G30" s="20">
        <v>75427</v>
      </c>
      <c r="H30" s="21">
        <v>-4</v>
      </c>
      <c r="I30" s="21">
        <v>-17</v>
      </c>
      <c r="J30" s="21">
        <v>-7</v>
      </c>
    </row>
    <row r="31" spans="1:10" ht="12">
      <c r="A31" s="10" t="s">
        <v>24</v>
      </c>
      <c r="B31" s="12">
        <v>268</v>
      </c>
      <c r="C31" s="20">
        <v>2409</v>
      </c>
      <c r="D31" s="20">
        <v>2677</v>
      </c>
      <c r="E31" s="12">
        <v>227</v>
      </c>
      <c r="F31" s="20">
        <v>2455</v>
      </c>
      <c r="G31" s="20">
        <v>2682</v>
      </c>
      <c r="H31" s="21">
        <v>18</v>
      </c>
      <c r="I31" s="21">
        <v>-1.9</v>
      </c>
      <c r="J31" s="21">
        <v>-0.2</v>
      </c>
    </row>
    <row r="32" spans="1:10" ht="12">
      <c r="A32" s="10" t="s">
        <v>25</v>
      </c>
      <c r="B32" s="20">
        <v>55298</v>
      </c>
      <c r="C32" s="20">
        <v>12174</v>
      </c>
      <c r="D32" s="20">
        <v>67472</v>
      </c>
      <c r="E32" s="20">
        <v>57624</v>
      </c>
      <c r="F32" s="20">
        <v>15121</v>
      </c>
      <c r="G32" s="20">
        <v>72745</v>
      </c>
      <c r="H32" s="21">
        <v>-4</v>
      </c>
      <c r="I32" s="21">
        <v>-19.5</v>
      </c>
      <c r="J32" s="21">
        <v>-7.2</v>
      </c>
    </row>
    <row r="33" spans="1:10" ht="12">
      <c r="A33" s="10" t="s">
        <v>89</v>
      </c>
      <c r="B33" s="20">
        <v>1009</v>
      </c>
      <c r="C33" s="20">
        <v>1777</v>
      </c>
      <c r="D33" s="20">
        <v>2786</v>
      </c>
      <c r="E33" s="20">
        <v>1076</v>
      </c>
      <c r="F33" s="20">
        <v>3734</v>
      </c>
      <c r="G33" s="20">
        <v>4811</v>
      </c>
      <c r="H33" s="21">
        <v>-6.3</v>
      </c>
      <c r="I33" s="21">
        <v>-52.4</v>
      </c>
      <c r="J33" s="21">
        <v>-42.1</v>
      </c>
    </row>
    <row r="34" spans="1:10" ht="12">
      <c r="A34" s="10" t="s">
        <v>90</v>
      </c>
      <c r="B34" s="12" t="s">
        <v>66</v>
      </c>
      <c r="C34" s="20">
        <v>37532</v>
      </c>
      <c r="D34" s="20">
        <v>37532</v>
      </c>
      <c r="E34" s="12" t="s">
        <v>66</v>
      </c>
      <c r="F34" s="20">
        <v>40553</v>
      </c>
      <c r="G34" s="20">
        <v>40553</v>
      </c>
      <c r="H34" s="21" t="s">
        <v>66</v>
      </c>
      <c r="I34" s="21">
        <v>-7.4</v>
      </c>
      <c r="J34" s="21">
        <v>-7.4</v>
      </c>
    </row>
    <row r="35" spans="1:10" ht="12">
      <c r="A35" s="10" t="s">
        <v>91</v>
      </c>
      <c r="B35" s="20">
        <v>24533</v>
      </c>
      <c r="C35" s="12" t="s">
        <v>66</v>
      </c>
      <c r="D35" s="20">
        <v>24533</v>
      </c>
      <c r="E35" s="20">
        <v>27042</v>
      </c>
      <c r="F35" s="12" t="s">
        <v>66</v>
      </c>
      <c r="G35" s="20">
        <v>27042</v>
      </c>
      <c r="H35" s="21">
        <v>-9.3</v>
      </c>
      <c r="I35" s="21" t="s">
        <v>66</v>
      </c>
      <c r="J35" s="21">
        <v>-9.3</v>
      </c>
    </row>
    <row r="36" spans="1:10" ht="12">
      <c r="A36" s="10" t="s">
        <v>92</v>
      </c>
      <c r="B36" s="20">
        <v>16794</v>
      </c>
      <c r="C36" s="20">
        <v>12510</v>
      </c>
      <c r="D36" s="20">
        <v>29304</v>
      </c>
      <c r="E36" s="20">
        <v>18629</v>
      </c>
      <c r="F36" s="20">
        <v>10394</v>
      </c>
      <c r="G36" s="20">
        <v>29023</v>
      </c>
      <c r="H36" s="21">
        <v>-9.9</v>
      </c>
      <c r="I36" s="21">
        <v>20.4</v>
      </c>
      <c r="J36" s="21">
        <v>1</v>
      </c>
    </row>
    <row r="37" spans="1:10" ht="12">
      <c r="A37" s="10" t="s">
        <v>93</v>
      </c>
      <c r="B37" s="20">
        <v>114626</v>
      </c>
      <c r="C37" s="20">
        <v>83484</v>
      </c>
      <c r="D37" s="20">
        <v>198110</v>
      </c>
      <c r="E37" s="20">
        <v>123496</v>
      </c>
      <c r="F37" s="20">
        <v>87769</v>
      </c>
      <c r="G37" s="20">
        <v>211264</v>
      </c>
      <c r="H37" s="21">
        <v>-7.2</v>
      </c>
      <c r="I37" s="21">
        <v>-4.9</v>
      </c>
      <c r="J37" s="21">
        <v>-6.2</v>
      </c>
    </row>
    <row r="38" spans="1:10" ht="12">
      <c r="A38" s="10" t="s">
        <v>26</v>
      </c>
      <c r="B38" s="20">
        <v>38693</v>
      </c>
      <c r="C38" s="20">
        <v>8433</v>
      </c>
      <c r="D38" s="20">
        <v>47126</v>
      </c>
      <c r="E38" s="20">
        <v>41200</v>
      </c>
      <c r="F38" s="20">
        <v>8194</v>
      </c>
      <c r="G38" s="20">
        <v>49394</v>
      </c>
      <c r="H38" s="21">
        <v>-6.1</v>
      </c>
      <c r="I38" s="21">
        <v>2.9</v>
      </c>
      <c r="J38" s="21">
        <v>-4.6</v>
      </c>
    </row>
    <row r="39" spans="1:10" ht="12">
      <c r="A39" s="10" t="s">
        <v>27</v>
      </c>
      <c r="B39" s="20">
        <v>75933</v>
      </c>
      <c r="C39" s="20">
        <v>75051</v>
      </c>
      <c r="D39" s="20">
        <v>150984</v>
      </c>
      <c r="E39" s="20">
        <v>82296</v>
      </c>
      <c r="F39" s="20">
        <v>79575</v>
      </c>
      <c r="G39" s="20">
        <v>161871</v>
      </c>
      <c r="H39" s="21">
        <v>-7.7</v>
      </c>
      <c r="I39" s="21">
        <v>-5.7</v>
      </c>
      <c r="J39" s="21">
        <v>-6.7</v>
      </c>
    </row>
    <row r="40" spans="1:10" ht="12">
      <c r="A40" s="10" t="s">
        <v>96</v>
      </c>
      <c r="B40" s="12" t="s">
        <v>67</v>
      </c>
      <c r="C40" s="12" t="s">
        <v>67</v>
      </c>
      <c r="D40" s="20">
        <v>587360</v>
      </c>
      <c r="E40" s="12" t="s">
        <v>67</v>
      </c>
      <c r="F40" s="12" t="s">
        <v>67</v>
      </c>
      <c r="G40" s="20">
        <v>501158</v>
      </c>
      <c r="H40" s="21" t="s">
        <v>67</v>
      </c>
      <c r="I40" s="21" t="s">
        <v>67</v>
      </c>
      <c r="J40" s="21">
        <v>17.2</v>
      </c>
    </row>
    <row r="41" spans="1:10" ht="12">
      <c r="A41" s="14"/>
      <c r="B41" s="22"/>
      <c r="C41" s="22"/>
      <c r="D41" s="22"/>
      <c r="E41" s="22"/>
      <c r="F41" s="22"/>
      <c r="G41" s="22"/>
      <c r="H41" s="23"/>
      <c r="I41" s="23"/>
      <c r="J41" s="23"/>
    </row>
    <row r="42" spans="1:10" ht="12">
      <c r="A42" s="14" t="s">
        <v>97</v>
      </c>
      <c r="B42" s="24">
        <v>439438</v>
      </c>
      <c r="C42" s="24">
        <v>995076</v>
      </c>
      <c r="D42" s="24">
        <v>1434514</v>
      </c>
      <c r="E42" s="24">
        <v>446445</v>
      </c>
      <c r="F42" s="24">
        <v>926411</v>
      </c>
      <c r="G42" s="24">
        <v>1372856</v>
      </c>
      <c r="H42" s="23">
        <v>-1.6</v>
      </c>
      <c r="I42" s="23">
        <v>7.4</v>
      </c>
      <c r="J42" s="23">
        <v>4.5</v>
      </c>
    </row>
    <row r="43" spans="1:10" ht="12.75" thickBot="1">
      <c r="A43" s="16"/>
      <c r="B43" s="25"/>
      <c r="C43" s="25"/>
      <c r="D43" s="25"/>
      <c r="E43" s="25"/>
      <c r="F43" s="25"/>
      <c r="G43" s="25"/>
      <c r="H43" s="26"/>
      <c r="I43" s="26"/>
      <c r="J43" s="26"/>
    </row>
    <row r="44" spans="1:10" ht="12.75" thickTop="1">
      <c r="A44" s="5" t="s">
        <v>98</v>
      </c>
      <c r="H44" s="27"/>
      <c r="I44" s="27"/>
      <c r="J44" s="27"/>
    </row>
    <row r="45" spans="1:10" ht="12">
      <c r="A45" s="3" t="s">
        <v>153</v>
      </c>
      <c r="B45" s="41">
        <f aca="true" t="shared" si="0" ref="B45:G45">SUM(B39,B36,B33,B19)</f>
        <v>144588</v>
      </c>
      <c r="C45" s="41">
        <f t="shared" si="0"/>
        <v>139473</v>
      </c>
      <c r="D45" s="41">
        <f t="shared" si="0"/>
        <v>284061</v>
      </c>
      <c r="E45" s="41">
        <f t="shared" si="0"/>
        <v>161854</v>
      </c>
      <c r="F45" s="41">
        <f t="shared" si="0"/>
        <v>151977</v>
      </c>
      <c r="G45" s="41">
        <f t="shared" si="0"/>
        <v>313832</v>
      </c>
      <c r="H45" s="41"/>
      <c r="I45" s="27"/>
      <c r="J45" s="27"/>
    </row>
    <row r="46" spans="8:10" ht="12">
      <c r="H46" s="27"/>
      <c r="I46" s="27"/>
      <c r="J46" s="27"/>
    </row>
    <row r="47" spans="8:10" ht="12">
      <c r="H47" s="27"/>
      <c r="I47" s="27"/>
      <c r="J47" s="27"/>
    </row>
    <row r="48" spans="8:10" ht="12">
      <c r="H48" s="27"/>
      <c r="I48" s="27"/>
      <c r="J48" s="27"/>
    </row>
    <row r="49" spans="1:10" ht="12">
      <c r="A49" s="18" t="s">
        <v>99</v>
      </c>
      <c r="H49" s="27"/>
      <c r="I49" s="27"/>
      <c r="J49" s="27"/>
    </row>
    <row r="50" spans="1:10" ht="12">
      <c r="A50" s="18" t="s">
        <v>100</v>
      </c>
      <c r="H50" s="27"/>
      <c r="I50" s="27"/>
      <c r="J50" s="27"/>
    </row>
    <row r="51" spans="1:10" ht="12">
      <c r="A51" s="19" t="s">
        <v>28</v>
      </c>
      <c r="H51" s="27"/>
      <c r="I51" s="27"/>
      <c r="J51" s="27"/>
    </row>
    <row r="52" spans="1:10" ht="12">
      <c r="A52" s="19" t="s">
        <v>117</v>
      </c>
      <c r="H52" s="27"/>
      <c r="I52" s="27"/>
      <c r="J52" s="27"/>
    </row>
    <row r="53" ht="12">
      <c r="A53" s="19" t="s">
        <v>118</v>
      </c>
    </row>
    <row r="54" ht="12">
      <c r="A54" s="18" t="s">
        <v>119</v>
      </c>
    </row>
  </sheetData>
  <mergeCells count="3">
    <mergeCell ref="B7:D7"/>
    <mergeCell ref="E7:G7"/>
    <mergeCell ref="H7:J7"/>
  </mergeCells>
  <hyperlinks>
    <hyperlink ref="A49" r:id="rId1" display="_ftnref1"/>
    <hyperlink ref="A50" r:id="rId2" display="_ftnref2"/>
    <hyperlink ref="A51" r:id="rId3" display="_ftnref3"/>
    <hyperlink ref="A54" r:id="rId4" display="_ftnref4"/>
  </hyperlink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5"/>
  <sheetViews>
    <sheetView workbookViewId="0" topLeftCell="A1">
      <selection activeCell="G49" sqref="G49"/>
    </sheetView>
  </sheetViews>
  <sheetFormatPr defaultColWidth="8.8515625" defaultRowHeight="12.75"/>
  <cols>
    <col min="1" max="1" width="27.7109375" style="0" customWidth="1"/>
  </cols>
  <sheetData>
    <row r="1" spans="1:2" ht="12">
      <c r="A1" t="s">
        <v>113</v>
      </c>
      <c r="B1" t="s">
        <v>114</v>
      </c>
    </row>
    <row r="5" ht="15">
      <c r="A5" s="28" t="s">
        <v>120</v>
      </c>
    </row>
    <row r="6" ht="12">
      <c r="A6" s="29" t="s">
        <v>121</v>
      </c>
    </row>
    <row r="7" spans="1:30" ht="12">
      <c r="A7" s="29" t="s">
        <v>122</v>
      </c>
      <c r="B7" s="30" t="s">
        <v>122</v>
      </c>
      <c r="C7" s="30" t="s">
        <v>122</v>
      </c>
      <c r="D7" s="30" t="s">
        <v>122</v>
      </c>
      <c r="E7" s="30" t="s">
        <v>122</v>
      </c>
      <c r="F7" s="30" t="s">
        <v>122</v>
      </c>
      <c r="G7" s="30" t="s">
        <v>122</v>
      </c>
      <c r="H7" s="30" t="s">
        <v>122</v>
      </c>
      <c r="I7" s="30" t="s">
        <v>122</v>
      </c>
      <c r="J7" s="30" t="s">
        <v>122</v>
      </c>
      <c r="K7" s="30" t="s">
        <v>122</v>
      </c>
      <c r="L7" s="30" t="s">
        <v>122</v>
      </c>
      <c r="M7" s="30" t="s">
        <v>122</v>
      </c>
      <c r="N7" s="30" t="s">
        <v>122</v>
      </c>
      <c r="O7" s="30" t="s">
        <v>122</v>
      </c>
      <c r="P7" s="30" t="s">
        <v>122</v>
      </c>
      <c r="Q7" s="30" t="s">
        <v>122</v>
      </c>
      <c r="R7" s="30" t="s">
        <v>122</v>
      </c>
      <c r="S7" s="30" t="s">
        <v>122</v>
      </c>
      <c r="T7" s="30" t="s">
        <v>122</v>
      </c>
      <c r="U7" s="30" t="s">
        <v>122</v>
      </c>
      <c r="V7" s="30" t="s">
        <v>122</v>
      </c>
      <c r="W7" s="30" t="s">
        <v>122</v>
      </c>
      <c r="X7" s="30" t="s">
        <v>122</v>
      </c>
      <c r="Y7" s="30" t="s">
        <v>122</v>
      </c>
      <c r="Z7" s="30" t="s">
        <v>122</v>
      </c>
      <c r="AA7" s="30" t="s">
        <v>122</v>
      </c>
      <c r="AB7" s="30" t="s">
        <v>122</v>
      </c>
      <c r="AC7" s="30" t="s">
        <v>122</v>
      </c>
      <c r="AD7" s="30" t="s">
        <v>123</v>
      </c>
    </row>
    <row r="8" spans="1:30" ht="12">
      <c r="A8" s="31" t="s">
        <v>124</v>
      </c>
      <c r="B8" s="29">
        <v>2008</v>
      </c>
      <c r="C8" s="29">
        <v>2009</v>
      </c>
      <c r="D8" s="29">
        <v>2010</v>
      </c>
      <c r="E8" s="29">
        <v>2011</v>
      </c>
      <c r="F8" s="29">
        <v>2012</v>
      </c>
      <c r="G8" s="29">
        <v>2013</v>
      </c>
      <c r="H8" s="29">
        <v>2014</v>
      </c>
      <c r="I8" s="29">
        <v>2015</v>
      </c>
      <c r="J8" s="29">
        <v>2016</v>
      </c>
      <c r="K8" s="29">
        <v>2017</v>
      </c>
      <c r="L8" s="29">
        <v>2018</v>
      </c>
      <c r="M8" s="29">
        <v>2019</v>
      </c>
      <c r="N8" s="29">
        <v>2020</v>
      </c>
      <c r="O8" s="29">
        <v>2021</v>
      </c>
      <c r="P8" s="29">
        <v>2022</v>
      </c>
      <c r="Q8" s="29">
        <v>2023</v>
      </c>
      <c r="R8" s="29">
        <v>2024</v>
      </c>
      <c r="S8" s="29">
        <v>2025</v>
      </c>
      <c r="T8" s="29">
        <v>2026</v>
      </c>
      <c r="U8" s="29">
        <v>2027</v>
      </c>
      <c r="V8" s="29">
        <v>2028</v>
      </c>
      <c r="W8" s="29">
        <v>2029</v>
      </c>
      <c r="X8" s="29">
        <v>2030</v>
      </c>
      <c r="Y8" s="29">
        <v>2031</v>
      </c>
      <c r="Z8" s="29">
        <v>2032</v>
      </c>
      <c r="AA8" s="29">
        <v>2033</v>
      </c>
      <c r="AB8" s="29">
        <v>2034</v>
      </c>
      <c r="AC8" s="29">
        <v>2035</v>
      </c>
      <c r="AD8" s="29">
        <v>2035</v>
      </c>
    </row>
    <row r="10" ht="12">
      <c r="A10" s="29" t="s">
        <v>125</v>
      </c>
    </row>
    <row r="11" spans="1:30" ht="12">
      <c r="A11" t="s">
        <v>126</v>
      </c>
      <c r="B11" s="32">
        <v>391.216614</v>
      </c>
      <c r="C11" s="32">
        <v>343.33017</v>
      </c>
      <c r="D11" s="32">
        <v>347.312622</v>
      </c>
      <c r="E11" s="32">
        <v>324.315735</v>
      </c>
      <c r="F11" s="32">
        <v>301.058472</v>
      </c>
      <c r="G11" s="32">
        <v>285.600586</v>
      </c>
      <c r="H11" s="32">
        <v>272.508667</v>
      </c>
      <c r="I11" s="32">
        <v>277.565552</v>
      </c>
      <c r="J11" s="32">
        <v>277.335022</v>
      </c>
      <c r="K11" s="32">
        <v>276.390472</v>
      </c>
      <c r="L11" s="32">
        <v>277.151947</v>
      </c>
      <c r="M11" s="32">
        <v>278.063354</v>
      </c>
      <c r="N11" s="32">
        <v>284.533478</v>
      </c>
      <c r="O11" s="32">
        <v>283.346375</v>
      </c>
      <c r="P11" s="32">
        <v>284.505463</v>
      </c>
      <c r="Q11" s="32">
        <v>284.934998</v>
      </c>
      <c r="R11" s="32">
        <v>289.423431</v>
      </c>
      <c r="S11" s="32">
        <v>286.860077</v>
      </c>
      <c r="T11" s="32">
        <v>288.212677</v>
      </c>
      <c r="U11" s="32">
        <v>285.641846</v>
      </c>
      <c r="V11" s="32">
        <v>278.962433</v>
      </c>
      <c r="W11" s="32">
        <v>284.108429</v>
      </c>
      <c r="X11" s="32">
        <v>288.039886</v>
      </c>
      <c r="Y11" s="32">
        <v>283.298096</v>
      </c>
      <c r="Z11" s="32">
        <v>290.902313</v>
      </c>
      <c r="AA11" s="32">
        <v>286.907684</v>
      </c>
      <c r="AB11" s="32">
        <v>282.394043</v>
      </c>
      <c r="AC11" s="32">
        <v>290.0224</v>
      </c>
      <c r="AD11" s="33">
        <v>-0.006469</v>
      </c>
    </row>
    <row r="12" spans="1:30" ht="12">
      <c r="A12" t="s">
        <v>127</v>
      </c>
      <c r="B12" s="32">
        <v>146.994507</v>
      </c>
      <c r="C12" s="32">
        <v>146.612198</v>
      </c>
      <c r="D12" s="32">
        <v>148.050812</v>
      </c>
      <c r="E12" s="32">
        <v>148.267822</v>
      </c>
      <c r="F12" s="32">
        <v>158.533615</v>
      </c>
      <c r="G12" s="32">
        <v>154.0495</v>
      </c>
      <c r="H12" s="32">
        <v>155.585358</v>
      </c>
      <c r="I12" s="32">
        <v>157.278839</v>
      </c>
      <c r="J12" s="32">
        <v>158.078918</v>
      </c>
      <c r="K12" s="32">
        <v>160.327576</v>
      </c>
      <c r="L12" s="32">
        <v>159.985641</v>
      </c>
      <c r="M12" s="32">
        <v>158.601761</v>
      </c>
      <c r="N12" s="32">
        <v>161.003525</v>
      </c>
      <c r="O12" s="32">
        <v>158.465973</v>
      </c>
      <c r="P12" s="32">
        <v>159.932465</v>
      </c>
      <c r="Q12" s="32">
        <v>160.795181</v>
      </c>
      <c r="R12" s="32">
        <v>168.46373</v>
      </c>
      <c r="S12" s="32">
        <v>169.131134</v>
      </c>
      <c r="T12" s="32">
        <v>169.658386</v>
      </c>
      <c r="U12" s="32">
        <v>171.226013</v>
      </c>
      <c r="V12" s="32">
        <v>167.393677</v>
      </c>
      <c r="W12" s="32">
        <v>169.325714</v>
      </c>
      <c r="X12" s="32">
        <v>167.084625</v>
      </c>
      <c r="Y12" s="32">
        <v>167.287537</v>
      </c>
      <c r="Z12" s="32">
        <v>171.008453</v>
      </c>
      <c r="AA12" s="32">
        <v>172.863495</v>
      </c>
      <c r="AB12" s="32">
        <v>172.251648</v>
      </c>
      <c r="AC12" s="32">
        <v>173.561905</v>
      </c>
      <c r="AD12" s="33">
        <v>0.006511</v>
      </c>
    </row>
    <row r="13" spans="1:30" ht="12">
      <c r="A13" t="s">
        <v>128</v>
      </c>
      <c r="B13" s="32">
        <v>633.597534</v>
      </c>
      <c r="C13" s="32">
        <v>584.980957</v>
      </c>
      <c r="D13" s="32">
        <v>602.10321</v>
      </c>
      <c r="E13" s="32">
        <v>586.07196</v>
      </c>
      <c r="F13" s="32">
        <v>599.609375</v>
      </c>
      <c r="G13" s="32">
        <v>604.279907</v>
      </c>
      <c r="H13" s="32">
        <v>614.34082</v>
      </c>
      <c r="I13" s="32">
        <v>609.122559</v>
      </c>
      <c r="J13" s="32">
        <v>622.810791</v>
      </c>
      <c r="K13" s="32">
        <v>629.038208</v>
      </c>
      <c r="L13" s="32">
        <v>635.740967</v>
      </c>
      <c r="M13" s="32">
        <v>646.388977</v>
      </c>
      <c r="N13" s="32">
        <v>656.165588</v>
      </c>
      <c r="O13" s="32">
        <v>667.212402</v>
      </c>
      <c r="P13" s="32">
        <v>681.441956</v>
      </c>
      <c r="Q13" s="32">
        <v>696.612183</v>
      </c>
      <c r="R13" s="32">
        <v>707.753357</v>
      </c>
      <c r="S13" s="32">
        <v>732.57312</v>
      </c>
      <c r="T13" s="32">
        <v>744.66394</v>
      </c>
      <c r="U13" s="32">
        <v>740.512756</v>
      </c>
      <c r="V13" s="32">
        <v>771.548279</v>
      </c>
      <c r="W13" s="32">
        <v>777.06543</v>
      </c>
      <c r="X13" s="32">
        <v>791.035034</v>
      </c>
      <c r="Y13" s="32">
        <v>805.9422</v>
      </c>
      <c r="Z13" s="32">
        <v>812.271362</v>
      </c>
      <c r="AA13" s="32">
        <v>820.715515</v>
      </c>
      <c r="AB13" s="32">
        <v>840.759705</v>
      </c>
      <c r="AC13" s="32">
        <v>841.488159</v>
      </c>
      <c r="AD13" s="33">
        <v>0.014083</v>
      </c>
    </row>
    <row r="15" spans="1:30" ht="12">
      <c r="A15" t="s">
        <v>129</v>
      </c>
      <c r="B15" s="32">
        <v>493.34198</v>
      </c>
      <c r="C15" s="32">
        <v>449.593628</v>
      </c>
      <c r="D15" s="32">
        <v>457.192566</v>
      </c>
      <c r="E15" s="32">
        <v>431.306671</v>
      </c>
      <c r="F15" s="32">
        <v>417.513245</v>
      </c>
      <c r="G15" s="32">
        <v>397.881744</v>
      </c>
      <c r="H15" s="32">
        <v>385.72467</v>
      </c>
      <c r="I15" s="32">
        <v>391.842377</v>
      </c>
      <c r="J15" s="32">
        <v>393.551178</v>
      </c>
      <c r="K15" s="32">
        <v>394.193237</v>
      </c>
      <c r="L15" s="32">
        <v>394.170532</v>
      </c>
      <c r="M15" s="32">
        <v>393.685425</v>
      </c>
      <c r="N15" s="32">
        <v>402.415436</v>
      </c>
      <c r="O15" s="32">
        <v>398.801636</v>
      </c>
      <c r="P15" s="32">
        <v>401.442261</v>
      </c>
      <c r="Q15" s="32">
        <v>402.815613</v>
      </c>
      <c r="R15" s="32">
        <v>414.62146</v>
      </c>
      <c r="S15" s="32">
        <v>412.809174</v>
      </c>
      <c r="T15" s="32">
        <v>414.568359</v>
      </c>
      <c r="U15" s="32">
        <v>413.605774</v>
      </c>
      <c r="V15" s="32">
        <v>403.140869</v>
      </c>
      <c r="W15" s="32">
        <v>410.199158</v>
      </c>
      <c r="X15" s="32">
        <v>411.918884</v>
      </c>
      <c r="Y15" s="32">
        <v>407.377167</v>
      </c>
      <c r="Z15" s="32">
        <v>418.487152</v>
      </c>
      <c r="AA15" s="32">
        <v>416.540527</v>
      </c>
      <c r="AB15" s="32">
        <v>411.414185</v>
      </c>
      <c r="AC15" s="32">
        <v>420.035339</v>
      </c>
      <c r="AD15" s="33">
        <v>-0.002612</v>
      </c>
    </row>
    <row r="16" spans="1:30" ht="12">
      <c r="A16" t="s">
        <v>130</v>
      </c>
      <c r="B16" s="32">
        <v>678.466614</v>
      </c>
      <c r="C16" s="32">
        <v>625.329834</v>
      </c>
      <c r="D16" s="32">
        <v>640.273376</v>
      </c>
      <c r="E16" s="32">
        <v>627.348328</v>
      </c>
      <c r="F16" s="32">
        <v>641.687561</v>
      </c>
      <c r="G16" s="32">
        <v>646.047302</v>
      </c>
      <c r="H16" s="32">
        <v>656.708862</v>
      </c>
      <c r="I16" s="32">
        <v>652.123352</v>
      </c>
      <c r="J16" s="32">
        <v>664.67218</v>
      </c>
      <c r="K16" s="32">
        <v>671.561829</v>
      </c>
      <c r="L16" s="32">
        <v>678.706726</v>
      </c>
      <c r="M16" s="32">
        <v>689.367371</v>
      </c>
      <c r="N16" s="32">
        <v>699.285767</v>
      </c>
      <c r="O16" s="32">
        <v>710.221741</v>
      </c>
      <c r="P16" s="32">
        <v>724.436279</v>
      </c>
      <c r="Q16" s="32">
        <v>739.525452</v>
      </c>
      <c r="R16" s="32">
        <v>751.017944</v>
      </c>
      <c r="S16" s="32">
        <v>775.753906</v>
      </c>
      <c r="T16" s="32">
        <v>787.965271</v>
      </c>
      <c r="U16" s="32">
        <v>783.773621</v>
      </c>
      <c r="V16" s="32">
        <v>814.762207</v>
      </c>
      <c r="W16" s="32">
        <v>820.299072</v>
      </c>
      <c r="X16" s="32">
        <v>834.239319</v>
      </c>
      <c r="Y16" s="32">
        <v>849.149292</v>
      </c>
      <c r="Z16" s="32">
        <v>855.693481</v>
      </c>
      <c r="AA16" s="32">
        <v>863.944946</v>
      </c>
      <c r="AB16" s="32">
        <v>883.989685</v>
      </c>
      <c r="AC16" s="32">
        <v>885.035828</v>
      </c>
      <c r="AD16" s="33">
        <v>0.013449</v>
      </c>
    </row>
    <row r="17" spans="1:30" ht="12">
      <c r="A17" s="29" t="s">
        <v>131</v>
      </c>
      <c r="B17" s="34">
        <v>1171.808594</v>
      </c>
      <c r="C17" s="34">
        <v>1074.923462</v>
      </c>
      <c r="D17" s="34">
        <v>1097.465942</v>
      </c>
      <c r="E17" s="34">
        <v>1058.655029</v>
      </c>
      <c r="F17" s="34">
        <v>1059.200806</v>
      </c>
      <c r="G17" s="34">
        <v>1043.929077</v>
      </c>
      <c r="H17" s="34">
        <v>1042.433594</v>
      </c>
      <c r="I17" s="34">
        <v>1043.965698</v>
      </c>
      <c r="J17" s="34">
        <v>1058.223389</v>
      </c>
      <c r="K17" s="34">
        <v>1065.755127</v>
      </c>
      <c r="L17" s="34">
        <v>1072.877197</v>
      </c>
      <c r="M17" s="34">
        <v>1083.052734</v>
      </c>
      <c r="N17" s="34">
        <v>1101.701172</v>
      </c>
      <c r="O17" s="34">
        <v>1109.023438</v>
      </c>
      <c r="P17" s="34">
        <v>1125.87854</v>
      </c>
      <c r="Q17" s="34">
        <v>1142.341064</v>
      </c>
      <c r="R17" s="34">
        <v>1165.639404</v>
      </c>
      <c r="S17" s="34">
        <v>1188.56311</v>
      </c>
      <c r="T17" s="34">
        <v>1202.533691</v>
      </c>
      <c r="U17" s="34">
        <v>1197.379395</v>
      </c>
      <c r="V17" s="34">
        <v>1217.903076</v>
      </c>
      <c r="W17" s="34">
        <v>1230.498291</v>
      </c>
      <c r="X17" s="34">
        <v>1246.158203</v>
      </c>
      <c r="Y17" s="34">
        <v>1256.526489</v>
      </c>
      <c r="Z17" s="34">
        <v>1274.180664</v>
      </c>
      <c r="AA17" s="34">
        <v>1280.485474</v>
      </c>
      <c r="AB17" s="34">
        <v>1295.403931</v>
      </c>
      <c r="AC17" s="34">
        <v>1305.071167</v>
      </c>
      <c r="AD17" s="35">
        <v>0.00749</v>
      </c>
    </row>
    <row r="19" spans="1:30" ht="12">
      <c r="A19" s="29" t="s">
        <v>132</v>
      </c>
      <c r="B19" s="34">
        <v>13.7434</v>
      </c>
      <c r="C19" s="34">
        <v>12.4346</v>
      </c>
      <c r="D19" s="34">
        <v>13.493107</v>
      </c>
      <c r="E19" s="34">
        <v>13.08275</v>
      </c>
      <c r="F19" s="34">
        <v>12.170122</v>
      </c>
      <c r="G19" s="34">
        <v>12.935582</v>
      </c>
      <c r="H19" s="34">
        <v>14.415699</v>
      </c>
      <c r="I19" s="34">
        <v>14.465526</v>
      </c>
      <c r="J19" s="34">
        <v>13.806129</v>
      </c>
      <c r="K19" s="34">
        <v>14.034281</v>
      </c>
      <c r="L19" s="34">
        <v>13.960089</v>
      </c>
      <c r="M19" s="34">
        <v>13.993894</v>
      </c>
      <c r="N19" s="34">
        <v>13.522275</v>
      </c>
      <c r="O19" s="34">
        <v>13.57438</v>
      </c>
      <c r="P19" s="34">
        <v>13.747731</v>
      </c>
      <c r="Q19" s="34">
        <v>14.155427</v>
      </c>
      <c r="R19" s="34">
        <v>14.259713</v>
      </c>
      <c r="S19" s="34">
        <v>14.295876</v>
      </c>
      <c r="T19" s="34">
        <v>14.26302</v>
      </c>
      <c r="U19" s="34">
        <v>14.496852</v>
      </c>
      <c r="V19" s="34">
        <v>14.348627</v>
      </c>
      <c r="W19" s="34">
        <v>14.336126</v>
      </c>
      <c r="X19" s="34">
        <v>14.330191</v>
      </c>
      <c r="Y19" s="34">
        <v>14.325277</v>
      </c>
      <c r="Z19" s="34">
        <v>14.807944</v>
      </c>
      <c r="AA19" s="34">
        <v>14.313151</v>
      </c>
      <c r="AB19" s="34">
        <v>14.390176</v>
      </c>
      <c r="AC19" s="34">
        <v>14.915065</v>
      </c>
      <c r="AD19" s="35">
        <v>0.00702</v>
      </c>
    </row>
    <row r="21" ht="12">
      <c r="A21" s="29" t="s">
        <v>133</v>
      </c>
    </row>
    <row r="22" spans="1:30" ht="12">
      <c r="A22" t="s">
        <v>134</v>
      </c>
      <c r="B22" s="32">
        <v>32.220001</v>
      </c>
      <c r="C22" s="32">
        <v>20.98</v>
      </c>
      <c r="D22" s="32">
        <v>17.399998</v>
      </c>
      <c r="E22" s="32">
        <v>24.400002</v>
      </c>
      <c r="F22" s="32">
        <v>30.1</v>
      </c>
      <c r="G22" s="32">
        <v>32.099998</v>
      </c>
      <c r="H22" s="32">
        <v>31.799999</v>
      </c>
      <c r="I22" s="32">
        <v>30.400002</v>
      </c>
      <c r="J22" s="32">
        <v>29.700001</v>
      </c>
      <c r="K22" s="32">
        <v>29.5</v>
      </c>
      <c r="L22" s="32">
        <v>33.230724</v>
      </c>
      <c r="M22" s="32">
        <v>36.778973</v>
      </c>
      <c r="N22" s="32">
        <v>37.166607</v>
      </c>
      <c r="O22" s="32">
        <v>43.992176</v>
      </c>
      <c r="P22" s="32">
        <v>44.887737</v>
      </c>
      <c r="Q22" s="32">
        <v>47.262337</v>
      </c>
      <c r="R22" s="32">
        <v>45.512398</v>
      </c>
      <c r="S22" s="32">
        <v>46.40369</v>
      </c>
      <c r="T22" s="32">
        <v>49.119881</v>
      </c>
      <c r="U22" s="32">
        <v>60.872669</v>
      </c>
      <c r="V22" s="32">
        <v>56.391068</v>
      </c>
      <c r="W22" s="32">
        <v>57.494743</v>
      </c>
      <c r="X22" s="32">
        <v>55.443008</v>
      </c>
      <c r="Y22" s="32">
        <v>59.925758</v>
      </c>
      <c r="Z22" s="32">
        <v>52.689411</v>
      </c>
      <c r="AA22" s="32">
        <v>57.512573</v>
      </c>
      <c r="AB22" s="32">
        <v>54.688545</v>
      </c>
      <c r="AC22" s="32">
        <v>54.763218</v>
      </c>
      <c r="AD22" s="33">
        <v>0.037591</v>
      </c>
    </row>
    <row r="23" spans="1:30" ht="12">
      <c r="A23" t="s">
        <v>135</v>
      </c>
      <c r="B23" s="32">
        <v>81.519997</v>
      </c>
      <c r="C23" s="32">
        <v>59.099995</v>
      </c>
      <c r="D23" s="32">
        <v>76.59893</v>
      </c>
      <c r="E23" s="32">
        <v>73.945755</v>
      </c>
      <c r="F23" s="32">
        <v>74.113747</v>
      </c>
      <c r="G23" s="32">
        <v>74.341553</v>
      </c>
      <c r="H23" s="32">
        <v>70.942253</v>
      </c>
      <c r="I23" s="32">
        <v>70.231194</v>
      </c>
      <c r="J23" s="32">
        <v>68.357361</v>
      </c>
      <c r="K23" s="32">
        <v>69.723701</v>
      </c>
      <c r="L23" s="32">
        <v>71.821579</v>
      </c>
      <c r="M23" s="32">
        <v>73.944542</v>
      </c>
      <c r="N23" s="32">
        <v>76.082588</v>
      </c>
      <c r="O23" s="32">
        <v>73.157219</v>
      </c>
      <c r="P23" s="32">
        <v>73.538559</v>
      </c>
      <c r="Q23" s="32">
        <v>74.057938</v>
      </c>
      <c r="R23" s="32">
        <v>74.602623</v>
      </c>
      <c r="S23" s="32">
        <v>75.173729</v>
      </c>
      <c r="T23" s="32">
        <v>74.980728</v>
      </c>
      <c r="U23" s="32">
        <v>75.283257</v>
      </c>
      <c r="V23" s="32">
        <v>75.382393</v>
      </c>
      <c r="W23" s="32">
        <v>75.512878</v>
      </c>
      <c r="X23" s="32">
        <v>75.676056</v>
      </c>
      <c r="Y23" s="32">
        <v>76.562279</v>
      </c>
      <c r="Z23" s="32">
        <v>75.449707</v>
      </c>
      <c r="AA23" s="32">
        <v>73.832146</v>
      </c>
      <c r="AB23" s="32">
        <v>73.335419</v>
      </c>
      <c r="AC23" s="32">
        <v>72.930519</v>
      </c>
      <c r="AD23" s="33">
        <v>0.00812</v>
      </c>
    </row>
    <row r="24" spans="1:30" ht="12">
      <c r="A24" s="29" t="s">
        <v>131</v>
      </c>
      <c r="B24" s="34">
        <v>-49.299995</v>
      </c>
      <c r="C24" s="34">
        <v>-38.119995</v>
      </c>
      <c r="D24" s="34">
        <v>-59.198933</v>
      </c>
      <c r="E24" s="34">
        <v>-49.545753</v>
      </c>
      <c r="F24" s="34">
        <v>-44.013748</v>
      </c>
      <c r="G24" s="34">
        <v>-42.241554</v>
      </c>
      <c r="H24" s="34">
        <v>-39.142254</v>
      </c>
      <c r="I24" s="34">
        <v>-39.831192</v>
      </c>
      <c r="J24" s="34">
        <v>-38.65736</v>
      </c>
      <c r="K24" s="34">
        <v>-40.223701</v>
      </c>
      <c r="L24" s="34">
        <v>-38.590855</v>
      </c>
      <c r="M24" s="34">
        <v>-37.165569</v>
      </c>
      <c r="N24" s="34">
        <v>-38.915981</v>
      </c>
      <c r="O24" s="34">
        <v>-29.165043</v>
      </c>
      <c r="P24" s="34">
        <v>-28.650822</v>
      </c>
      <c r="Q24" s="34">
        <v>-26.795601</v>
      </c>
      <c r="R24" s="34">
        <v>-29.090225</v>
      </c>
      <c r="S24" s="34">
        <v>-28.770039</v>
      </c>
      <c r="T24" s="34">
        <v>-25.860847</v>
      </c>
      <c r="U24" s="34">
        <v>-14.410587</v>
      </c>
      <c r="V24" s="34">
        <v>-18.991325</v>
      </c>
      <c r="W24" s="34">
        <v>-18.018135</v>
      </c>
      <c r="X24" s="34">
        <v>-20.233047</v>
      </c>
      <c r="Y24" s="34">
        <v>-16.63652</v>
      </c>
      <c r="Z24" s="34">
        <v>-22.760296</v>
      </c>
      <c r="AA24" s="34">
        <v>-16.319572</v>
      </c>
      <c r="AB24" s="34">
        <v>-18.646873</v>
      </c>
      <c r="AC24" s="34">
        <v>-18.167301</v>
      </c>
      <c r="AD24" s="35">
        <v>-0.028102</v>
      </c>
    </row>
    <row r="26" spans="1:30" ht="12">
      <c r="A26" s="29" t="s">
        <v>136</v>
      </c>
      <c r="B26" s="34">
        <v>1136.251953</v>
      </c>
      <c r="C26" s="34">
        <v>1049.238037</v>
      </c>
      <c r="D26" s="34">
        <v>1051.760132</v>
      </c>
      <c r="E26" s="34">
        <v>1022.192017</v>
      </c>
      <c r="F26" s="34">
        <v>1027.357178</v>
      </c>
      <c r="G26" s="34">
        <v>1014.623108</v>
      </c>
      <c r="H26" s="34">
        <v>1017.707031</v>
      </c>
      <c r="I26" s="34">
        <v>1018.600037</v>
      </c>
      <c r="J26" s="34">
        <v>1033.372192</v>
      </c>
      <c r="K26" s="34">
        <v>1039.565674</v>
      </c>
      <c r="L26" s="34">
        <v>1048.24646</v>
      </c>
      <c r="M26" s="34">
        <v>1059.881104</v>
      </c>
      <c r="N26" s="34">
        <v>1076.307373</v>
      </c>
      <c r="O26" s="34">
        <v>1093.432739</v>
      </c>
      <c r="P26" s="34">
        <v>1110.975342</v>
      </c>
      <c r="Q26" s="34">
        <v>1129.700806</v>
      </c>
      <c r="R26" s="34">
        <v>1150.80896</v>
      </c>
      <c r="S26" s="34">
        <v>1174.088989</v>
      </c>
      <c r="T26" s="34">
        <v>1190.935913</v>
      </c>
      <c r="U26" s="34">
        <v>1197.465576</v>
      </c>
      <c r="V26" s="34">
        <v>1213.260376</v>
      </c>
      <c r="W26" s="34">
        <v>1226.816284</v>
      </c>
      <c r="X26" s="34">
        <v>1240.255371</v>
      </c>
      <c r="Y26" s="34">
        <v>1254.215332</v>
      </c>
      <c r="Z26" s="34">
        <v>1266.228394</v>
      </c>
      <c r="AA26" s="34">
        <v>1278.479004</v>
      </c>
      <c r="AB26" s="34">
        <v>1291.147217</v>
      </c>
      <c r="AC26" s="34">
        <v>1301.818848</v>
      </c>
      <c r="AD26" s="35">
        <v>0.008331</v>
      </c>
    </row>
    <row r="28" ht="12">
      <c r="A28" s="29" t="s">
        <v>137</v>
      </c>
    </row>
    <row r="29" spans="1:30" ht="12">
      <c r="A29" t="s">
        <v>138</v>
      </c>
      <c r="B29" s="32">
        <v>3.51</v>
      </c>
      <c r="C29" s="32">
        <v>3.21</v>
      </c>
      <c r="D29" s="32">
        <v>2.951238</v>
      </c>
      <c r="E29" s="32">
        <v>3.09258</v>
      </c>
      <c r="F29" s="32">
        <v>3.084721</v>
      </c>
      <c r="G29" s="32">
        <v>3.080875</v>
      </c>
      <c r="H29" s="32">
        <v>3.077861</v>
      </c>
      <c r="I29" s="32">
        <v>3.074856</v>
      </c>
      <c r="J29" s="32">
        <v>3.072638</v>
      </c>
      <c r="K29" s="32">
        <v>3.068878</v>
      </c>
      <c r="L29" s="32">
        <v>3.065915</v>
      </c>
      <c r="M29" s="32">
        <v>3.062972</v>
      </c>
      <c r="N29" s="32">
        <v>3.060776</v>
      </c>
      <c r="O29" s="32">
        <v>3.057116</v>
      </c>
      <c r="P29" s="32">
        <v>3.054237</v>
      </c>
      <c r="Q29" s="32">
        <v>3.051364</v>
      </c>
      <c r="R29" s="32">
        <v>3.04922</v>
      </c>
      <c r="S29" s="32">
        <v>3.045672</v>
      </c>
      <c r="T29" s="32">
        <v>3.042836</v>
      </c>
      <c r="U29" s="32">
        <v>3.040046</v>
      </c>
      <c r="V29" s="32">
        <v>3.037949</v>
      </c>
      <c r="W29" s="32">
        <v>3.034495</v>
      </c>
      <c r="X29" s="32">
        <v>3.03175</v>
      </c>
      <c r="Y29" s="32">
        <v>3.029012</v>
      </c>
      <c r="Z29" s="32">
        <v>3.026841</v>
      </c>
      <c r="AA29" s="32">
        <v>3.023416</v>
      </c>
      <c r="AB29" s="32">
        <v>3.020652</v>
      </c>
      <c r="AC29" s="32">
        <v>3.0179</v>
      </c>
      <c r="AD29" s="33">
        <v>-0.002371</v>
      </c>
    </row>
    <row r="30" spans="1:30" ht="12">
      <c r="A30" t="s">
        <v>139</v>
      </c>
      <c r="B30" s="32">
        <v>22.07</v>
      </c>
      <c r="C30" s="32">
        <v>15.330001</v>
      </c>
      <c r="D30" s="32">
        <v>20.831783</v>
      </c>
      <c r="E30" s="32">
        <v>21.537601</v>
      </c>
      <c r="F30" s="32">
        <v>21.513187</v>
      </c>
      <c r="G30" s="32">
        <v>22.436457</v>
      </c>
      <c r="H30" s="32">
        <v>21.986883</v>
      </c>
      <c r="I30" s="32">
        <v>22.278337</v>
      </c>
      <c r="J30" s="32">
        <v>22.141472</v>
      </c>
      <c r="K30" s="32">
        <v>22.125311</v>
      </c>
      <c r="L30" s="32">
        <v>22.059883</v>
      </c>
      <c r="M30" s="32">
        <v>21.947123</v>
      </c>
      <c r="N30" s="32">
        <v>22.02503</v>
      </c>
      <c r="O30" s="32">
        <v>22.087255</v>
      </c>
      <c r="P30" s="32">
        <v>21.956522</v>
      </c>
      <c r="Q30" s="32">
        <v>21.693048</v>
      </c>
      <c r="R30" s="32">
        <v>21.388247</v>
      </c>
      <c r="S30" s="32">
        <v>21.019978</v>
      </c>
      <c r="T30" s="32">
        <v>20.634327</v>
      </c>
      <c r="U30" s="32">
        <v>20.283535</v>
      </c>
      <c r="V30" s="32">
        <v>19.965961</v>
      </c>
      <c r="W30" s="32">
        <v>19.705671</v>
      </c>
      <c r="X30" s="32">
        <v>19.445711</v>
      </c>
      <c r="Y30" s="32">
        <v>19.183702</v>
      </c>
      <c r="Z30" s="32">
        <v>18.881405</v>
      </c>
      <c r="AA30" s="32">
        <v>18.597612</v>
      </c>
      <c r="AB30" s="32">
        <v>18.272141</v>
      </c>
      <c r="AC30" s="32">
        <v>17.925844</v>
      </c>
      <c r="AD30" s="33">
        <v>0.006035</v>
      </c>
    </row>
    <row r="31" spans="1:30" ht="12">
      <c r="A31" t="s">
        <v>140</v>
      </c>
      <c r="B31" s="32">
        <v>54.390007</v>
      </c>
      <c r="C31" s="32">
        <v>45.349998</v>
      </c>
      <c r="D31" s="32">
        <v>47.505878</v>
      </c>
      <c r="E31" s="32">
        <v>47.57164</v>
      </c>
      <c r="F31" s="32">
        <v>48.148865</v>
      </c>
      <c r="G31" s="32">
        <v>49.074482</v>
      </c>
      <c r="H31" s="32">
        <v>48.769325</v>
      </c>
      <c r="I31" s="32">
        <v>48.708633</v>
      </c>
      <c r="J31" s="32">
        <v>48.629925</v>
      </c>
      <c r="K31" s="32">
        <v>48.666004</v>
      </c>
      <c r="L31" s="32">
        <v>48.658089</v>
      </c>
      <c r="M31" s="32">
        <v>48.595192</v>
      </c>
      <c r="N31" s="32">
        <v>48.613201</v>
      </c>
      <c r="O31" s="32">
        <v>48.634743</v>
      </c>
      <c r="P31" s="32">
        <v>48.504078</v>
      </c>
      <c r="Q31" s="32">
        <v>48.405476</v>
      </c>
      <c r="R31" s="32">
        <v>48.330433</v>
      </c>
      <c r="S31" s="32">
        <v>48.263641</v>
      </c>
      <c r="T31" s="32">
        <v>48.217751</v>
      </c>
      <c r="U31" s="32">
        <v>48.15667</v>
      </c>
      <c r="V31" s="32">
        <v>47.936535</v>
      </c>
      <c r="W31" s="32">
        <v>47.902077</v>
      </c>
      <c r="X31" s="32">
        <v>47.761612</v>
      </c>
      <c r="Y31" s="32">
        <v>47.511208</v>
      </c>
      <c r="Z31" s="32">
        <v>47.296562</v>
      </c>
      <c r="AA31" s="32">
        <v>47.104633</v>
      </c>
      <c r="AB31" s="32">
        <v>46.891392</v>
      </c>
      <c r="AC31" s="32">
        <v>46.65107</v>
      </c>
      <c r="AD31" s="33">
        <v>0.001089</v>
      </c>
    </row>
    <row r="32" spans="1:30" ht="12">
      <c r="A32" t="s">
        <v>141</v>
      </c>
      <c r="B32" s="32">
        <v>0</v>
      </c>
      <c r="C32" s="32">
        <v>0</v>
      </c>
      <c r="D32" s="32">
        <v>0</v>
      </c>
      <c r="E32" s="32">
        <v>0</v>
      </c>
      <c r="F32" s="32">
        <v>1.2E-05</v>
      </c>
      <c r="G32" s="32">
        <v>1.2E-05</v>
      </c>
      <c r="H32" s="32">
        <v>1.2E-05</v>
      </c>
      <c r="I32" s="32">
        <v>5.858959</v>
      </c>
      <c r="J32" s="32">
        <v>6.250822</v>
      </c>
      <c r="K32" s="32">
        <v>6.717</v>
      </c>
      <c r="L32" s="32">
        <v>7.284653</v>
      </c>
      <c r="M32" s="32">
        <v>7.93799</v>
      </c>
      <c r="N32" s="32">
        <v>8.142462</v>
      </c>
      <c r="O32" s="32">
        <v>8.91932</v>
      </c>
      <c r="P32" s="32">
        <v>9.371896</v>
      </c>
      <c r="Q32" s="32">
        <v>10.612528</v>
      </c>
      <c r="R32" s="32">
        <v>11.843566</v>
      </c>
      <c r="S32" s="32">
        <v>17.215933</v>
      </c>
      <c r="T32" s="32">
        <v>21.363844</v>
      </c>
      <c r="U32" s="32">
        <v>22.072704</v>
      </c>
      <c r="V32" s="32">
        <v>25.733042</v>
      </c>
      <c r="W32" s="32">
        <v>29.135201</v>
      </c>
      <c r="X32" s="32">
        <v>33.464882</v>
      </c>
      <c r="Y32" s="32">
        <v>37.827293</v>
      </c>
      <c r="Z32" s="32">
        <v>42.039955</v>
      </c>
      <c r="AA32" s="32">
        <v>46.078812</v>
      </c>
      <c r="AB32" s="32">
        <v>50.426392</v>
      </c>
      <c r="AC32" s="32">
        <v>54.245762</v>
      </c>
      <c r="AD32" s="36" t="s">
        <v>142</v>
      </c>
    </row>
    <row r="33" spans="1:30" ht="12">
      <c r="A33" t="s">
        <v>143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5.490437</v>
      </c>
      <c r="J33" s="32">
        <v>5.857743</v>
      </c>
      <c r="K33" s="32">
        <v>6.294705</v>
      </c>
      <c r="L33" s="32">
        <v>6.826784</v>
      </c>
      <c r="M33" s="32">
        <v>7.439177</v>
      </c>
      <c r="N33" s="32">
        <v>7.630925</v>
      </c>
      <c r="O33" s="32">
        <v>8.358977</v>
      </c>
      <c r="P33" s="32">
        <v>8.78336</v>
      </c>
      <c r="Q33" s="32">
        <v>9.946237</v>
      </c>
      <c r="R33" s="32">
        <v>11.100135</v>
      </c>
      <c r="S33" s="32">
        <v>16.134449</v>
      </c>
      <c r="T33" s="32">
        <v>20.021114</v>
      </c>
      <c r="U33" s="32">
        <v>20.68627</v>
      </c>
      <c r="V33" s="32">
        <v>24.112795</v>
      </c>
      <c r="W33" s="32">
        <v>27.30484</v>
      </c>
      <c r="X33" s="32">
        <v>31.353575</v>
      </c>
      <c r="Y33" s="32">
        <v>35.440777</v>
      </c>
      <c r="Z33" s="32">
        <v>39.387669</v>
      </c>
      <c r="AA33" s="32">
        <v>43.171734</v>
      </c>
      <c r="AB33" s="32">
        <v>47.243969</v>
      </c>
      <c r="AC33" s="32">
        <v>50.818615</v>
      </c>
      <c r="AD33" s="36" t="s">
        <v>142</v>
      </c>
    </row>
    <row r="34" spans="1:30" ht="12">
      <c r="A34" t="s">
        <v>33</v>
      </c>
      <c r="B34" s="32">
        <v>1040.580078</v>
      </c>
      <c r="C34" s="32">
        <v>936.539978</v>
      </c>
      <c r="D34" s="32">
        <v>980.277527</v>
      </c>
      <c r="E34" s="32">
        <v>949.888184</v>
      </c>
      <c r="F34" s="32">
        <v>954.4328</v>
      </c>
      <c r="G34" s="32">
        <v>939.977417</v>
      </c>
      <c r="H34" s="32">
        <v>943.719238</v>
      </c>
      <c r="I34" s="32">
        <v>931.975891</v>
      </c>
      <c r="J34" s="32">
        <v>946.541748</v>
      </c>
      <c r="K34" s="32">
        <v>951.729065</v>
      </c>
      <c r="L34" s="32">
        <v>959.203308</v>
      </c>
      <c r="M34" s="32">
        <v>969.75</v>
      </c>
      <c r="N34" s="32">
        <v>986.399109</v>
      </c>
      <c r="O34" s="32">
        <v>1001.776794</v>
      </c>
      <c r="P34" s="32">
        <v>1019.309998</v>
      </c>
      <c r="Q34" s="32">
        <v>1035.522583</v>
      </c>
      <c r="R34" s="32">
        <v>1054.739746</v>
      </c>
      <c r="S34" s="32">
        <v>1068.275391</v>
      </c>
      <c r="T34" s="32">
        <v>1077.34082</v>
      </c>
      <c r="U34" s="32">
        <v>1083.013794</v>
      </c>
      <c r="V34" s="32">
        <v>1092.178589</v>
      </c>
      <c r="W34" s="32">
        <v>1099.427734</v>
      </c>
      <c r="X34" s="32">
        <v>1105.093506</v>
      </c>
      <c r="Y34" s="32">
        <v>1111.149414</v>
      </c>
      <c r="Z34" s="32">
        <v>1115.657349</v>
      </c>
      <c r="AA34" s="32">
        <v>1120.630493</v>
      </c>
      <c r="AB34" s="32">
        <v>1125.460815</v>
      </c>
      <c r="AC34" s="32">
        <v>1129.3396</v>
      </c>
      <c r="AD34" s="33">
        <v>0.007226</v>
      </c>
    </row>
    <row r="35" spans="1:30" ht="12">
      <c r="A35" s="29" t="s">
        <v>131</v>
      </c>
      <c r="B35" s="34">
        <v>1120.550049</v>
      </c>
      <c r="C35" s="34">
        <v>1000.429993</v>
      </c>
      <c r="D35" s="34">
        <v>1051.566406</v>
      </c>
      <c r="E35" s="34">
        <v>1022.090027</v>
      </c>
      <c r="F35" s="34">
        <v>1027.179565</v>
      </c>
      <c r="G35" s="34">
        <v>1014.569214</v>
      </c>
      <c r="H35" s="34">
        <v>1017.553284</v>
      </c>
      <c r="I35" s="34">
        <v>1017.387085</v>
      </c>
      <c r="J35" s="34">
        <v>1032.494385</v>
      </c>
      <c r="K35" s="34">
        <v>1038.600952</v>
      </c>
      <c r="L35" s="34">
        <v>1047.098633</v>
      </c>
      <c r="M35" s="34">
        <v>1058.732422</v>
      </c>
      <c r="N35" s="34">
        <v>1075.871582</v>
      </c>
      <c r="O35" s="34">
        <v>1092.834229</v>
      </c>
      <c r="P35" s="34">
        <v>1110.980103</v>
      </c>
      <c r="Q35" s="34">
        <v>1129.231201</v>
      </c>
      <c r="R35" s="34">
        <v>1150.451416</v>
      </c>
      <c r="S35" s="34">
        <v>1173.955078</v>
      </c>
      <c r="T35" s="34">
        <v>1190.620728</v>
      </c>
      <c r="U35" s="34">
        <v>1197.25293</v>
      </c>
      <c r="V35" s="34">
        <v>1212.964844</v>
      </c>
      <c r="W35" s="34">
        <v>1226.51001</v>
      </c>
      <c r="X35" s="34">
        <v>1240.151001</v>
      </c>
      <c r="Y35" s="34">
        <v>1254.141357</v>
      </c>
      <c r="Z35" s="34">
        <v>1266.289795</v>
      </c>
      <c r="AA35" s="34">
        <v>1278.606689</v>
      </c>
      <c r="AB35" s="34">
        <v>1291.31543</v>
      </c>
      <c r="AC35" s="34">
        <v>1301.998779</v>
      </c>
      <c r="AD35" s="35">
        <v>0.010185</v>
      </c>
    </row>
    <row r="37" spans="1:30" ht="12">
      <c r="A37" s="29" t="s">
        <v>34</v>
      </c>
      <c r="B37" s="34">
        <v>15.701904</v>
      </c>
      <c r="C37" s="34">
        <v>48.808044</v>
      </c>
      <c r="D37" s="34">
        <v>0.193726</v>
      </c>
      <c r="E37" s="34">
        <v>0.10199</v>
      </c>
      <c r="F37" s="34">
        <v>0.177612</v>
      </c>
      <c r="G37" s="34">
        <v>0.053894</v>
      </c>
      <c r="H37" s="34">
        <v>0.153748</v>
      </c>
      <c r="I37" s="34">
        <v>1.212952</v>
      </c>
      <c r="J37" s="34">
        <v>0.877808</v>
      </c>
      <c r="K37" s="34">
        <v>0.964722</v>
      </c>
      <c r="L37" s="34">
        <v>1.147827</v>
      </c>
      <c r="M37" s="34">
        <v>1.148682</v>
      </c>
      <c r="N37" s="34">
        <v>0.435791</v>
      </c>
      <c r="O37" s="34">
        <v>0.598511</v>
      </c>
      <c r="P37" s="34">
        <v>-0.004761</v>
      </c>
      <c r="Q37" s="34">
        <v>0.469604</v>
      </c>
      <c r="R37" s="34">
        <v>0.357544</v>
      </c>
      <c r="S37" s="34">
        <v>0.133911</v>
      </c>
      <c r="T37" s="34">
        <v>0.315186</v>
      </c>
      <c r="U37" s="34">
        <v>0.212646</v>
      </c>
      <c r="V37" s="34">
        <v>0.295532</v>
      </c>
      <c r="W37" s="34">
        <v>0.306274</v>
      </c>
      <c r="X37" s="34">
        <v>0.10437</v>
      </c>
      <c r="Y37" s="34">
        <v>0.073975</v>
      </c>
      <c r="Z37" s="34">
        <v>-0.061401</v>
      </c>
      <c r="AA37" s="34">
        <v>-0.127686</v>
      </c>
      <c r="AB37" s="34">
        <v>-0.168213</v>
      </c>
      <c r="AC37" s="34">
        <v>-0.179932</v>
      </c>
      <c r="AD37" s="36" t="s">
        <v>142</v>
      </c>
    </row>
    <row r="39" ht="12">
      <c r="A39" s="29" t="s">
        <v>35</v>
      </c>
    </row>
    <row r="40" spans="1:30" ht="12">
      <c r="A40" t="s">
        <v>36</v>
      </c>
      <c r="B40" s="37">
        <v>31.543589</v>
      </c>
      <c r="C40" s="37">
        <v>33.259998</v>
      </c>
      <c r="D40" s="37">
        <v>36.395908</v>
      </c>
      <c r="E40" s="37">
        <v>35.189316</v>
      </c>
      <c r="F40" s="37">
        <v>33.827667</v>
      </c>
      <c r="G40" s="37">
        <v>33.306416</v>
      </c>
      <c r="H40" s="37">
        <v>32.474789</v>
      </c>
      <c r="I40" s="37">
        <v>32.641853</v>
      </c>
      <c r="J40" s="37">
        <v>32.442894</v>
      </c>
      <c r="K40" s="37">
        <v>32.627705</v>
      </c>
      <c r="L40" s="37">
        <v>32.727814</v>
      </c>
      <c r="M40" s="37">
        <v>32.735153</v>
      </c>
      <c r="N40" s="37">
        <v>33.05954</v>
      </c>
      <c r="O40" s="37">
        <v>32.9459</v>
      </c>
      <c r="P40" s="37">
        <v>33.075611</v>
      </c>
      <c r="Q40" s="37">
        <v>33.157013</v>
      </c>
      <c r="R40" s="37">
        <v>33.556831</v>
      </c>
      <c r="S40" s="37">
        <v>33.455181</v>
      </c>
      <c r="T40" s="37">
        <v>33.607697</v>
      </c>
      <c r="U40" s="37">
        <v>33.751957</v>
      </c>
      <c r="V40" s="37">
        <v>33.228508</v>
      </c>
      <c r="W40" s="37">
        <v>33.528461</v>
      </c>
      <c r="X40" s="37">
        <v>33.58165</v>
      </c>
      <c r="Y40" s="37">
        <v>33.583595</v>
      </c>
      <c r="Z40" s="37">
        <v>34.096188</v>
      </c>
      <c r="AA40" s="37">
        <v>34.034454</v>
      </c>
      <c r="AB40" s="37">
        <v>33.741222</v>
      </c>
      <c r="AC40" s="37">
        <v>34.110016</v>
      </c>
      <c r="AD40" s="33">
        <v>0.000971</v>
      </c>
    </row>
    <row r="41" spans="1:30" ht="12">
      <c r="A41" t="s">
        <v>37</v>
      </c>
      <c r="B41" s="37">
        <v>1.560524</v>
      </c>
      <c r="C41" s="37">
        <v>1.6651</v>
      </c>
      <c r="D41" s="37">
        <v>1.787866</v>
      </c>
      <c r="E41" s="37">
        <v>1.735034</v>
      </c>
      <c r="F41" s="37">
        <v>1.680905</v>
      </c>
      <c r="G41" s="37">
        <v>1.661232</v>
      </c>
      <c r="H41" s="37">
        <v>1.627912</v>
      </c>
      <c r="I41" s="37">
        <v>1.631722</v>
      </c>
      <c r="J41" s="37">
        <v>1.624162</v>
      </c>
      <c r="K41" s="37">
        <v>1.634648</v>
      </c>
      <c r="L41" s="37">
        <v>1.642585</v>
      </c>
      <c r="M41" s="37">
        <v>1.644865</v>
      </c>
      <c r="N41" s="37">
        <v>1.659034</v>
      </c>
      <c r="O41" s="37">
        <v>1.655365</v>
      </c>
      <c r="P41" s="37">
        <v>1.66343</v>
      </c>
      <c r="Q41" s="37">
        <v>1.669936</v>
      </c>
      <c r="R41" s="37">
        <v>1.688806</v>
      </c>
      <c r="S41" s="37">
        <v>1.689379</v>
      </c>
      <c r="T41" s="37">
        <v>1.699152</v>
      </c>
      <c r="U41" s="37">
        <v>1.705182</v>
      </c>
      <c r="V41" s="37">
        <v>1.686089</v>
      </c>
      <c r="W41" s="37">
        <v>1.699219</v>
      </c>
      <c r="X41" s="37">
        <v>1.703321</v>
      </c>
      <c r="Y41" s="37">
        <v>1.706882</v>
      </c>
      <c r="Z41" s="37">
        <v>1.730768</v>
      </c>
      <c r="AA41" s="37">
        <v>1.729361</v>
      </c>
      <c r="AB41" s="37">
        <v>1.718833</v>
      </c>
      <c r="AC41" s="37">
        <v>1.734839</v>
      </c>
      <c r="AD41" s="33">
        <v>0.001579</v>
      </c>
    </row>
    <row r="43" ht="12">
      <c r="A43" s="29" t="s">
        <v>38</v>
      </c>
    </row>
    <row r="44" ht="12">
      <c r="A44" s="29" t="s">
        <v>39</v>
      </c>
    </row>
    <row r="45" spans="1:30" ht="12">
      <c r="A45" t="s">
        <v>139</v>
      </c>
      <c r="B45" s="37">
        <v>119.199432</v>
      </c>
      <c r="C45" s="37">
        <v>143.009979</v>
      </c>
      <c r="D45" s="37">
        <v>161.846451</v>
      </c>
      <c r="E45" s="37">
        <v>159.95137</v>
      </c>
      <c r="F45" s="37">
        <v>159.569382</v>
      </c>
      <c r="G45" s="37">
        <v>161.435623</v>
      </c>
      <c r="H45" s="37">
        <v>158.881607</v>
      </c>
      <c r="I45" s="37">
        <v>158.546143</v>
      </c>
      <c r="J45" s="37">
        <v>158.012131</v>
      </c>
      <c r="K45" s="37">
        <v>160.703018</v>
      </c>
      <c r="L45" s="37">
        <v>162.641953</v>
      </c>
      <c r="M45" s="37">
        <v>164.382324</v>
      </c>
      <c r="N45" s="37">
        <v>166.071426</v>
      </c>
      <c r="O45" s="37">
        <v>166.129059</v>
      </c>
      <c r="P45" s="37">
        <v>166.641693</v>
      </c>
      <c r="Q45" s="37">
        <v>167.800705</v>
      </c>
      <c r="R45" s="37">
        <v>168.643234</v>
      </c>
      <c r="S45" s="37">
        <v>169.425598</v>
      </c>
      <c r="T45" s="37">
        <v>169.869217</v>
      </c>
      <c r="U45" s="37">
        <v>169.624878</v>
      </c>
      <c r="V45" s="37">
        <v>169.651474</v>
      </c>
      <c r="W45" s="37">
        <v>171.297501</v>
      </c>
      <c r="X45" s="37">
        <v>170.582748</v>
      </c>
      <c r="Y45" s="37">
        <v>171.832031</v>
      </c>
      <c r="Z45" s="37">
        <v>172.605133</v>
      </c>
      <c r="AA45" s="37">
        <v>172.53476</v>
      </c>
      <c r="AB45" s="37">
        <v>172.093826</v>
      </c>
      <c r="AC45" s="37">
        <v>172.58075</v>
      </c>
      <c r="AD45" s="33">
        <v>0.007255</v>
      </c>
    </row>
    <row r="46" spans="1:30" ht="12">
      <c r="A46" t="s">
        <v>140</v>
      </c>
      <c r="B46" s="37">
        <v>64.034592</v>
      </c>
      <c r="C46" s="37">
        <v>64.869415</v>
      </c>
      <c r="D46" s="37">
        <v>64.921555</v>
      </c>
      <c r="E46" s="37">
        <v>63.945347</v>
      </c>
      <c r="F46" s="37">
        <v>62.890324</v>
      </c>
      <c r="G46" s="37">
        <v>62.693798</v>
      </c>
      <c r="H46" s="37">
        <v>62.262196</v>
      </c>
      <c r="I46" s="37">
        <v>62.17326</v>
      </c>
      <c r="J46" s="37">
        <v>62.093849</v>
      </c>
      <c r="K46" s="37">
        <v>62.512665</v>
      </c>
      <c r="L46" s="37">
        <v>62.488838</v>
      </c>
      <c r="M46" s="37">
        <v>62.434395</v>
      </c>
      <c r="N46" s="37">
        <v>62.551956</v>
      </c>
      <c r="O46" s="37">
        <v>62.595242</v>
      </c>
      <c r="P46" s="37">
        <v>62.871838</v>
      </c>
      <c r="Q46" s="37">
        <v>63.10434</v>
      </c>
      <c r="R46" s="37">
        <v>63.516632</v>
      </c>
      <c r="S46" s="37">
        <v>63.806347</v>
      </c>
      <c r="T46" s="37">
        <v>64.34993</v>
      </c>
      <c r="U46" s="37">
        <v>64.313309</v>
      </c>
      <c r="V46" s="37">
        <v>64.285301</v>
      </c>
      <c r="W46" s="37">
        <v>64.763878</v>
      </c>
      <c r="X46" s="37">
        <v>64.679543</v>
      </c>
      <c r="Y46" s="37">
        <v>65.249092</v>
      </c>
      <c r="Z46" s="37">
        <v>65.814186</v>
      </c>
      <c r="AA46" s="37">
        <v>66.148239</v>
      </c>
      <c r="AB46" s="37">
        <v>66.33165</v>
      </c>
      <c r="AC46" s="37">
        <v>66.623726</v>
      </c>
      <c r="AD46" s="33">
        <v>0.001027</v>
      </c>
    </row>
    <row r="47" spans="1:30" ht="12">
      <c r="A47" t="s">
        <v>40</v>
      </c>
      <c r="B47" s="37">
        <v>0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31.086235</v>
      </c>
      <c r="J47" s="37">
        <v>31.371809</v>
      </c>
      <c r="K47" s="37">
        <v>31.78775</v>
      </c>
      <c r="L47" s="37">
        <v>32.153309</v>
      </c>
      <c r="M47" s="37">
        <v>32.460651</v>
      </c>
      <c r="N47" s="37">
        <v>35.120636</v>
      </c>
      <c r="O47" s="37">
        <v>35.234375</v>
      </c>
      <c r="P47" s="37">
        <v>36.459812</v>
      </c>
      <c r="Q47" s="37">
        <v>35.771381</v>
      </c>
      <c r="R47" s="37">
        <v>36.678566000000004</v>
      </c>
      <c r="S47" s="37">
        <v>32.842693</v>
      </c>
      <c r="T47" s="37">
        <v>32.027706</v>
      </c>
      <c r="U47" s="37">
        <v>34.869205</v>
      </c>
      <c r="V47" s="37">
        <v>35.84005</v>
      </c>
      <c r="W47" s="37">
        <v>37.097694</v>
      </c>
      <c r="X47" s="37">
        <v>36.653145</v>
      </c>
      <c r="Y47" s="37">
        <v>36.533924</v>
      </c>
      <c r="Z47" s="37">
        <v>37.056824</v>
      </c>
      <c r="AA47" s="37">
        <v>37.839314</v>
      </c>
      <c r="AB47" s="37">
        <v>38.23138</v>
      </c>
      <c r="AC47" s="37">
        <v>39.030174</v>
      </c>
      <c r="AD47" s="36" t="s">
        <v>142</v>
      </c>
    </row>
    <row r="48" ht="12">
      <c r="A48" s="29" t="s">
        <v>41</v>
      </c>
    </row>
    <row r="49" spans="1:30" ht="12">
      <c r="A49" t="s">
        <v>42</v>
      </c>
      <c r="B49" s="37">
        <v>41.072273</v>
      </c>
      <c r="C49" s="37">
        <v>43.48</v>
      </c>
      <c r="D49" s="37">
        <v>44.568695</v>
      </c>
      <c r="E49" s="37">
        <v>43.711079</v>
      </c>
      <c r="F49" s="37">
        <v>42.265453</v>
      </c>
      <c r="G49" s="37">
        <v>41.286171</v>
      </c>
      <c r="H49" s="37">
        <v>40.666142</v>
      </c>
      <c r="I49" s="37">
        <v>41.467587</v>
      </c>
      <c r="J49" s="37">
        <v>41.530167</v>
      </c>
      <c r="K49" s="37">
        <v>41.649601</v>
      </c>
      <c r="L49" s="37">
        <v>41.552193</v>
      </c>
      <c r="M49" s="37">
        <v>41.547306</v>
      </c>
      <c r="N49" s="37">
        <v>41.791363</v>
      </c>
      <c r="O49" s="37">
        <v>41.92836</v>
      </c>
      <c r="P49" s="37">
        <v>42.220341</v>
      </c>
      <c r="Q49" s="37">
        <v>42.563244</v>
      </c>
      <c r="R49" s="37">
        <v>43.027485</v>
      </c>
      <c r="S49" s="37">
        <v>43.287338</v>
      </c>
      <c r="T49" s="37">
        <v>43.712223</v>
      </c>
      <c r="U49" s="37">
        <v>44.079708</v>
      </c>
      <c r="V49" s="37">
        <v>43.997459</v>
      </c>
      <c r="W49" s="37">
        <v>44.465359</v>
      </c>
      <c r="X49" s="37">
        <v>44.665611</v>
      </c>
      <c r="Y49" s="37">
        <v>44.973797</v>
      </c>
      <c r="Z49" s="37">
        <v>45.373985</v>
      </c>
      <c r="AA49" s="37">
        <v>45.630764</v>
      </c>
      <c r="AB49" s="37">
        <v>45.82848</v>
      </c>
      <c r="AC49" s="37">
        <v>46.254841</v>
      </c>
      <c r="AD49" s="33">
        <v>0.002382</v>
      </c>
    </row>
    <row r="50" spans="1:30" ht="12">
      <c r="A50" t="s">
        <v>43</v>
      </c>
      <c r="B50" s="37">
        <v>2.069259</v>
      </c>
      <c r="C50" s="37">
        <v>2.2</v>
      </c>
      <c r="D50" s="37">
        <v>2.255723</v>
      </c>
      <c r="E50" s="37">
        <v>2.22141</v>
      </c>
      <c r="F50" s="37">
        <v>2.163519</v>
      </c>
      <c r="G50" s="37">
        <v>2.12471</v>
      </c>
      <c r="H50" s="37">
        <v>2.103794</v>
      </c>
      <c r="I50" s="37">
        <v>2.135378</v>
      </c>
      <c r="J50" s="37">
        <v>2.138745</v>
      </c>
      <c r="K50" s="37">
        <v>2.148159</v>
      </c>
      <c r="L50" s="37">
        <v>2.146587</v>
      </c>
      <c r="M50" s="37">
        <v>2.148377</v>
      </c>
      <c r="N50" s="37">
        <v>2.159757</v>
      </c>
      <c r="O50" s="37">
        <v>2.165921</v>
      </c>
      <c r="P50" s="37">
        <v>2.182705</v>
      </c>
      <c r="Q50" s="37">
        <v>2.201694</v>
      </c>
      <c r="R50" s="37">
        <v>2.223524</v>
      </c>
      <c r="S50" s="37">
        <v>2.240125</v>
      </c>
      <c r="T50" s="37">
        <v>2.260408</v>
      </c>
      <c r="U50" s="37">
        <v>2.273736</v>
      </c>
      <c r="V50" s="37">
        <v>2.28122</v>
      </c>
      <c r="W50" s="37">
        <v>2.301251</v>
      </c>
      <c r="X50" s="37">
        <v>2.31162</v>
      </c>
      <c r="Y50" s="37">
        <v>2.329731</v>
      </c>
      <c r="Z50" s="37">
        <v>2.347394</v>
      </c>
      <c r="AA50" s="37">
        <v>2.359726</v>
      </c>
      <c r="AB50" s="37">
        <v>2.375449</v>
      </c>
      <c r="AC50" s="37">
        <v>2.393057</v>
      </c>
      <c r="AD50" s="33">
        <v>0.00324</v>
      </c>
    </row>
    <row r="51" spans="1:30" ht="12">
      <c r="A51" s="29" t="s">
        <v>44</v>
      </c>
      <c r="B51" s="38">
        <v>43.773594</v>
      </c>
      <c r="C51" s="38">
        <v>46.035</v>
      </c>
      <c r="D51" s="38">
        <v>47.820007</v>
      </c>
      <c r="E51" s="38">
        <v>47.111988</v>
      </c>
      <c r="F51" s="38">
        <v>45.699368</v>
      </c>
      <c r="G51" s="38">
        <v>44.989918</v>
      </c>
      <c r="H51" s="38">
        <v>44.266441</v>
      </c>
      <c r="I51" s="38">
        <v>44.917252</v>
      </c>
      <c r="J51" s="38">
        <v>44.887478</v>
      </c>
      <c r="K51" s="38">
        <v>45.049877</v>
      </c>
      <c r="L51" s="38">
        <v>44.959492</v>
      </c>
      <c r="M51" s="38">
        <v>44.930149</v>
      </c>
      <c r="N51" s="38">
        <v>45.185516</v>
      </c>
      <c r="O51" s="38">
        <v>45.26181</v>
      </c>
      <c r="P51" s="38">
        <v>45.4958</v>
      </c>
      <c r="Q51" s="38">
        <v>45.734543</v>
      </c>
      <c r="R51" s="38">
        <v>46.105114</v>
      </c>
      <c r="S51" s="38">
        <v>46.100037</v>
      </c>
      <c r="T51" s="38">
        <v>46.334961</v>
      </c>
      <c r="U51" s="38">
        <v>46.698212</v>
      </c>
      <c r="V51" s="38">
        <v>46.538708</v>
      </c>
      <c r="W51" s="38">
        <v>46.963017</v>
      </c>
      <c r="X51" s="38">
        <v>46.997719</v>
      </c>
      <c r="Y51" s="38">
        <v>47.194653</v>
      </c>
      <c r="Z51" s="38">
        <v>47.504822</v>
      </c>
      <c r="AA51" s="38">
        <v>47.693497</v>
      </c>
      <c r="AB51" s="38">
        <v>47.789642</v>
      </c>
      <c r="AC51" s="38">
        <v>48.145302</v>
      </c>
      <c r="AD51" s="35">
        <v>0.001725</v>
      </c>
    </row>
    <row r="52" spans="1:30" ht="12">
      <c r="A52" t="s">
        <v>45</v>
      </c>
      <c r="B52" s="37">
        <v>98.597679</v>
      </c>
      <c r="C52" s="37">
        <v>101.440002</v>
      </c>
      <c r="D52" s="37">
        <v>129.990891</v>
      </c>
      <c r="E52" s="37">
        <v>126.894638</v>
      </c>
      <c r="F52" s="37">
        <v>126.517296</v>
      </c>
      <c r="G52" s="37">
        <v>127.758919</v>
      </c>
      <c r="H52" s="37">
        <v>126.16729</v>
      </c>
      <c r="I52" s="37">
        <v>123.822937</v>
      </c>
      <c r="J52" s="37">
        <v>122.717308</v>
      </c>
      <c r="K52" s="37">
        <v>126.431236</v>
      </c>
      <c r="L52" s="37">
        <v>128.707062</v>
      </c>
      <c r="M52" s="37">
        <v>130.694855</v>
      </c>
      <c r="N52" s="37">
        <v>132.761536</v>
      </c>
      <c r="O52" s="37">
        <v>135.515396</v>
      </c>
      <c r="P52" s="37">
        <v>135.718735</v>
      </c>
      <c r="Q52" s="37">
        <v>136.064804</v>
      </c>
      <c r="R52" s="37">
        <v>136.153519</v>
      </c>
      <c r="S52" s="37">
        <v>136.264221</v>
      </c>
      <c r="T52" s="37">
        <v>136.144409</v>
      </c>
      <c r="U52" s="37">
        <v>135.104462</v>
      </c>
      <c r="V52" s="37">
        <v>134.264297</v>
      </c>
      <c r="W52" s="37">
        <v>134.519669</v>
      </c>
      <c r="X52" s="37">
        <v>133.165115</v>
      </c>
      <c r="Y52" s="37">
        <v>133.481873</v>
      </c>
      <c r="Z52" s="37">
        <v>134.839844</v>
      </c>
      <c r="AA52" s="37">
        <v>134.261551</v>
      </c>
      <c r="AB52" s="37">
        <v>131.312851</v>
      </c>
      <c r="AC52" s="37">
        <v>132.155762</v>
      </c>
      <c r="AD52" s="33">
        <v>0.010226</v>
      </c>
    </row>
    <row r="55" ht="12">
      <c r="A55" s="29" t="s">
        <v>35</v>
      </c>
    </row>
    <row r="56" spans="1:30" ht="12">
      <c r="A56" t="s">
        <v>46</v>
      </c>
      <c r="B56" s="37">
        <v>31.250002</v>
      </c>
      <c r="C56" s="37">
        <v>33.259998</v>
      </c>
      <c r="D56" s="37">
        <v>36.714851</v>
      </c>
      <c r="E56" s="37">
        <v>35.969185</v>
      </c>
      <c r="F56" s="37">
        <v>34.966473</v>
      </c>
      <c r="G56" s="37">
        <v>35.005371</v>
      </c>
      <c r="H56" s="37">
        <v>34.761436</v>
      </c>
      <c r="I56" s="37">
        <v>35.646149</v>
      </c>
      <c r="J56" s="37">
        <v>36.144543</v>
      </c>
      <c r="K56" s="37">
        <v>37.102772</v>
      </c>
      <c r="L56" s="37">
        <v>38.00275</v>
      </c>
      <c r="M56" s="37">
        <v>38.791084</v>
      </c>
      <c r="N56" s="37">
        <v>39.980907</v>
      </c>
      <c r="O56" s="37">
        <v>40.606781</v>
      </c>
      <c r="P56" s="37">
        <v>41.509365</v>
      </c>
      <c r="Q56" s="37">
        <v>42.362682</v>
      </c>
      <c r="R56" s="37">
        <v>43.650166</v>
      </c>
      <c r="S56" s="37">
        <v>44.30658</v>
      </c>
      <c r="T56" s="37">
        <v>45.318325</v>
      </c>
      <c r="U56" s="37">
        <v>46.371174</v>
      </c>
      <c r="V56" s="37">
        <v>46.503132</v>
      </c>
      <c r="W56" s="37">
        <v>47.814816</v>
      </c>
      <c r="X56" s="37">
        <v>48.764904</v>
      </c>
      <c r="Y56" s="37">
        <v>49.6763</v>
      </c>
      <c r="Z56" s="37">
        <v>51.414005</v>
      </c>
      <c r="AA56" s="37">
        <v>52.332779</v>
      </c>
      <c r="AB56" s="37">
        <v>52.904736</v>
      </c>
      <c r="AC56" s="37">
        <v>54.536015</v>
      </c>
      <c r="AD56" s="33">
        <v>0.019202</v>
      </c>
    </row>
    <row r="57" spans="1:30" ht="12">
      <c r="A57" t="s">
        <v>47</v>
      </c>
      <c r="B57" s="37">
        <v>1.546</v>
      </c>
      <c r="C57" s="37">
        <v>1.6651</v>
      </c>
      <c r="D57" s="37">
        <v>1.803533</v>
      </c>
      <c r="E57" s="37">
        <v>1.773486</v>
      </c>
      <c r="F57" s="37">
        <v>1.737492</v>
      </c>
      <c r="G57" s="37">
        <v>1.745972</v>
      </c>
      <c r="H57" s="37">
        <v>1.742539</v>
      </c>
      <c r="I57" s="37">
        <v>1.781902</v>
      </c>
      <c r="J57" s="37">
        <v>1.809475</v>
      </c>
      <c r="K57" s="37">
        <v>1.858849</v>
      </c>
      <c r="L57" s="37">
        <v>1.90733</v>
      </c>
      <c r="M57" s="37">
        <v>1.949162</v>
      </c>
      <c r="N57" s="37">
        <v>2.006371</v>
      </c>
      <c r="O57" s="37">
        <v>2.040286</v>
      </c>
      <c r="P57" s="37">
        <v>2.087579</v>
      </c>
      <c r="Q57" s="37">
        <v>2.133574</v>
      </c>
      <c r="R57" s="37">
        <v>2.196771</v>
      </c>
      <c r="S57" s="37">
        <v>2.23734</v>
      </c>
      <c r="T57" s="37">
        <v>2.291222</v>
      </c>
      <c r="U57" s="37">
        <v>2.342717</v>
      </c>
      <c r="V57" s="37">
        <v>2.359674</v>
      </c>
      <c r="W57" s="37">
        <v>2.423249</v>
      </c>
      <c r="X57" s="37">
        <v>2.473443</v>
      </c>
      <c r="Y57" s="37">
        <v>2.524791</v>
      </c>
      <c r="Z57" s="37">
        <v>2.609843</v>
      </c>
      <c r="AA57" s="37">
        <v>2.659137</v>
      </c>
      <c r="AB57" s="37">
        <v>2.695054</v>
      </c>
      <c r="AC57" s="37">
        <v>2.773708</v>
      </c>
      <c r="AD57" s="33">
        <v>0.019821</v>
      </c>
    </row>
    <row r="59" ht="12">
      <c r="A59" s="29" t="s">
        <v>38</v>
      </c>
    </row>
    <row r="60" ht="12">
      <c r="A60" s="29" t="s">
        <v>48</v>
      </c>
    </row>
    <row r="61" spans="1:30" ht="12">
      <c r="A61" t="s">
        <v>139</v>
      </c>
      <c r="B61" s="37">
        <v>118.090004</v>
      </c>
      <c r="C61" s="37">
        <v>143.009979</v>
      </c>
      <c r="D61" s="37">
        <v>163.26474</v>
      </c>
      <c r="E61" s="37">
        <v>163.496216</v>
      </c>
      <c r="F61" s="37">
        <v>164.941284</v>
      </c>
      <c r="G61" s="37">
        <v>169.670441</v>
      </c>
      <c r="H61" s="37">
        <v>170.068939</v>
      </c>
      <c r="I61" s="37">
        <v>173.138428</v>
      </c>
      <c r="J61" s="37">
        <v>176.040909</v>
      </c>
      <c r="K61" s="37">
        <v>182.744324</v>
      </c>
      <c r="L61" s="37">
        <v>188.855927</v>
      </c>
      <c r="M61" s="37">
        <v>194.792679</v>
      </c>
      <c r="N61" s="37">
        <v>200.840256</v>
      </c>
      <c r="O61" s="37">
        <v>204.758911</v>
      </c>
      <c r="P61" s="37">
        <v>209.132675</v>
      </c>
      <c r="Q61" s="37">
        <v>214.388657</v>
      </c>
      <c r="R61" s="37">
        <v>219.368301</v>
      </c>
      <c r="S61" s="37">
        <v>224.379852</v>
      </c>
      <c r="T61" s="37">
        <v>229.060287</v>
      </c>
      <c r="U61" s="37">
        <v>233.044403</v>
      </c>
      <c r="V61" s="37">
        <v>237.426392</v>
      </c>
      <c r="W61" s="37">
        <v>244.286728</v>
      </c>
      <c r="X61" s="37">
        <v>247.708252</v>
      </c>
      <c r="Y61" s="37">
        <v>254.171112</v>
      </c>
      <c r="Z61" s="37">
        <v>260.273132</v>
      </c>
      <c r="AA61" s="37">
        <v>265.29657</v>
      </c>
      <c r="AB61" s="37">
        <v>269.835449</v>
      </c>
      <c r="AC61" s="37">
        <v>275.926727</v>
      </c>
      <c r="AD61" s="33">
        <v>0.0256</v>
      </c>
    </row>
    <row r="62" spans="1:30" ht="12">
      <c r="A62" t="s">
        <v>140</v>
      </c>
      <c r="B62" s="37">
        <v>63.438599</v>
      </c>
      <c r="C62" s="37">
        <v>64.869415</v>
      </c>
      <c r="D62" s="37">
        <v>65.490479</v>
      </c>
      <c r="E62" s="37">
        <v>65.362503</v>
      </c>
      <c r="F62" s="37">
        <v>65.007523</v>
      </c>
      <c r="G62" s="37">
        <v>65.8918</v>
      </c>
      <c r="H62" s="37">
        <v>66.646263</v>
      </c>
      <c r="I62" s="37">
        <v>67.895569</v>
      </c>
      <c r="J62" s="37">
        <v>69.178596</v>
      </c>
      <c r="K62" s="37">
        <v>71.086617</v>
      </c>
      <c r="L62" s="37">
        <v>72.560539</v>
      </c>
      <c r="M62" s="37">
        <v>73.984619</v>
      </c>
      <c r="N62" s="37">
        <v>75.647881</v>
      </c>
      <c r="O62" s="37">
        <v>77.150459</v>
      </c>
      <c r="P62" s="37">
        <v>78.903152</v>
      </c>
      <c r="Q62" s="37">
        <v>80.624542</v>
      </c>
      <c r="R62" s="37">
        <v>82.621376</v>
      </c>
      <c r="S62" s="37">
        <v>84.502342</v>
      </c>
      <c r="T62" s="37">
        <v>86.772713</v>
      </c>
      <c r="U62" s="37">
        <v>88.358833</v>
      </c>
      <c r="V62" s="37">
        <v>89.966965</v>
      </c>
      <c r="W62" s="37">
        <v>92.35952</v>
      </c>
      <c r="X62" s="37">
        <v>93.923073</v>
      </c>
      <c r="Y62" s="37">
        <v>96.515381</v>
      </c>
      <c r="Z62" s="37">
        <v>99.24192</v>
      </c>
      <c r="AA62" s="37">
        <v>101.712257</v>
      </c>
      <c r="AB62" s="37">
        <v>104.005074</v>
      </c>
      <c r="AC62" s="37">
        <v>106.519814</v>
      </c>
      <c r="AD62" s="33">
        <v>0.019258</v>
      </c>
    </row>
    <row r="63" spans="1:30" ht="12">
      <c r="A63" t="s">
        <v>40</v>
      </c>
      <c r="B63" s="37">
        <v>0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33.947353</v>
      </c>
      <c r="J63" s="37">
        <v>34.951248</v>
      </c>
      <c r="K63" s="37">
        <v>36.147614</v>
      </c>
      <c r="L63" s="37">
        <v>37.335651</v>
      </c>
      <c r="M63" s="37">
        <v>38.465801</v>
      </c>
      <c r="N63" s="37">
        <v>42.473515</v>
      </c>
      <c r="O63" s="37">
        <v>43.427395</v>
      </c>
      <c r="P63" s="37">
        <v>45.756485</v>
      </c>
      <c r="Q63" s="37">
        <v>45.702896</v>
      </c>
      <c r="R63" s="37">
        <v>47.710865</v>
      </c>
      <c r="S63" s="37">
        <v>43.495426</v>
      </c>
      <c r="T63" s="37">
        <v>43.187786</v>
      </c>
      <c r="U63" s="37">
        <v>47.906139</v>
      </c>
      <c r="V63" s="37">
        <v>50.157974</v>
      </c>
      <c r="W63" s="37">
        <v>52.904884</v>
      </c>
      <c r="X63" s="37">
        <v>53.225117</v>
      </c>
      <c r="Y63" s="37">
        <v>54.040379</v>
      </c>
      <c r="Z63" s="37">
        <v>55.878384</v>
      </c>
      <c r="AA63" s="37">
        <v>58.183292</v>
      </c>
      <c r="AB63" s="37">
        <v>59.945099</v>
      </c>
      <c r="AC63" s="37">
        <v>62.402493</v>
      </c>
      <c r="AD63" s="36" t="s">
        <v>142</v>
      </c>
    </row>
    <row r="64" ht="12">
      <c r="A64" s="29" t="s">
        <v>41</v>
      </c>
    </row>
    <row r="65" spans="1:30" ht="12">
      <c r="A65" t="s">
        <v>49</v>
      </c>
      <c r="B65" s="37">
        <v>40.689999</v>
      </c>
      <c r="C65" s="37">
        <v>43.48</v>
      </c>
      <c r="D65" s="37">
        <v>44.959259</v>
      </c>
      <c r="E65" s="37">
        <v>44.679806</v>
      </c>
      <c r="F65" s="37">
        <v>43.68832</v>
      </c>
      <c r="G65" s="37">
        <v>43.392178</v>
      </c>
      <c r="H65" s="37">
        <v>43.529564</v>
      </c>
      <c r="I65" s="37">
        <v>45.284184</v>
      </c>
      <c r="J65" s="37">
        <v>46.26865</v>
      </c>
      <c r="K65" s="37">
        <v>47.362072</v>
      </c>
      <c r="L65" s="37">
        <v>48.249409</v>
      </c>
      <c r="M65" s="37">
        <v>49.233463</v>
      </c>
      <c r="N65" s="37">
        <v>50.540833</v>
      </c>
      <c r="O65" s="37">
        <v>51.677929</v>
      </c>
      <c r="P65" s="37">
        <v>52.985855</v>
      </c>
      <c r="Q65" s="37">
        <v>54.380444</v>
      </c>
      <c r="R65" s="37">
        <v>55.969433</v>
      </c>
      <c r="S65" s="37">
        <v>57.327862</v>
      </c>
      <c r="T65" s="37">
        <v>58.943783</v>
      </c>
      <c r="U65" s="37">
        <v>60.560272</v>
      </c>
      <c r="V65" s="37">
        <v>61.57423</v>
      </c>
      <c r="W65" s="37">
        <v>63.411884</v>
      </c>
      <c r="X65" s="37">
        <v>64.860252</v>
      </c>
      <c r="Y65" s="37">
        <v>66.524498</v>
      </c>
      <c r="Z65" s="37">
        <v>68.419922</v>
      </c>
      <c r="AA65" s="37">
        <v>70.163742</v>
      </c>
      <c r="AB65" s="37">
        <v>71.857018</v>
      </c>
      <c r="AC65" s="37">
        <v>73.953484</v>
      </c>
      <c r="AD65" s="33">
        <v>0.020638</v>
      </c>
    </row>
    <row r="66" spans="1:30" ht="12">
      <c r="A66" t="s">
        <v>50</v>
      </c>
      <c r="B66" s="37">
        <v>2.05</v>
      </c>
      <c r="C66" s="37">
        <v>2.2</v>
      </c>
      <c r="D66" s="37">
        <v>2.275491</v>
      </c>
      <c r="E66" s="37">
        <v>2.270641</v>
      </c>
      <c r="F66" s="37">
        <v>2.236353</v>
      </c>
      <c r="G66" s="37">
        <v>2.233092</v>
      </c>
      <c r="H66" s="37">
        <v>2.251928</v>
      </c>
      <c r="I66" s="37">
        <v>2.331914</v>
      </c>
      <c r="J66" s="37">
        <v>2.38277</v>
      </c>
      <c r="K66" s="37">
        <v>2.44279</v>
      </c>
      <c r="L66" s="37">
        <v>2.492565</v>
      </c>
      <c r="M66" s="37">
        <v>2.545821</v>
      </c>
      <c r="N66" s="37">
        <v>2.611926</v>
      </c>
      <c r="O66" s="37">
        <v>2.669561</v>
      </c>
      <c r="P66" s="37">
        <v>2.73926</v>
      </c>
      <c r="Q66" s="37">
        <v>2.812969</v>
      </c>
      <c r="R66" s="37">
        <v>2.892323</v>
      </c>
      <c r="S66" s="37">
        <v>2.966724</v>
      </c>
      <c r="T66" s="37">
        <v>3.048048</v>
      </c>
      <c r="U66" s="37">
        <v>3.123843</v>
      </c>
      <c r="V66" s="37">
        <v>3.192556</v>
      </c>
      <c r="W66" s="37">
        <v>3.281806</v>
      </c>
      <c r="X66" s="37">
        <v>3.356771</v>
      </c>
      <c r="Y66" s="37">
        <v>3.4461</v>
      </c>
      <c r="Z66" s="37">
        <v>3.53966</v>
      </c>
      <c r="AA66" s="37">
        <v>3.628412</v>
      </c>
      <c r="AB66" s="37">
        <v>3.724598</v>
      </c>
      <c r="AC66" s="37">
        <v>3.826085</v>
      </c>
      <c r="AD66" s="33">
        <v>0.021512</v>
      </c>
    </row>
    <row r="67" spans="1:30" ht="12">
      <c r="A67" t="s">
        <v>44</v>
      </c>
      <c r="B67" s="37">
        <v>43.36618</v>
      </c>
      <c r="C67" s="37">
        <v>46.035</v>
      </c>
      <c r="D67" s="37">
        <v>48.239063</v>
      </c>
      <c r="E67" s="37">
        <v>48.156086</v>
      </c>
      <c r="F67" s="37">
        <v>47.237831</v>
      </c>
      <c r="G67" s="37">
        <v>47.284851</v>
      </c>
      <c r="H67" s="37">
        <v>47.383373</v>
      </c>
      <c r="I67" s="37">
        <v>49.05135</v>
      </c>
      <c r="J67" s="37">
        <v>50.009022</v>
      </c>
      <c r="K67" s="37">
        <v>51.228718</v>
      </c>
      <c r="L67" s="37">
        <v>52.205883</v>
      </c>
      <c r="M67" s="37">
        <v>53.242126</v>
      </c>
      <c r="N67" s="37">
        <v>54.645588</v>
      </c>
      <c r="O67" s="37">
        <v>55.786503</v>
      </c>
      <c r="P67" s="37">
        <v>57.096504</v>
      </c>
      <c r="Q67" s="37">
        <v>58.432217</v>
      </c>
      <c r="R67" s="37">
        <v>59.972763</v>
      </c>
      <c r="S67" s="37">
        <v>61.052876</v>
      </c>
      <c r="T67" s="37">
        <v>62.480415</v>
      </c>
      <c r="U67" s="37">
        <v>64.157791</v>
      </c>
      <c r="V67" s="37">
        <v>65.130692</v>
      </c>
      <c r="W67" s="37">
        <v>66.973785</v>
      </c>
      <c r="X67" s="37">
        <v>68.246773</v>
      </c>
      <c r="Y67" s="37">
        <v>69.809547</v>
      </c>
      <c r="Z67" s="37">
        <v>71.633034</v>
      </c>
      <c r="AA67" s="37">
        <v>73.335487</v>
      </c>
      <c r="AB67" s="37">
        <v>74.932037</v>
      </c>
      <c r="AC67" s="37">
        <v>76.976006</v>
      </c>
      <c r="AD67" s="33">
        <v>0.01997</v>
      </c>
    </row>
    <row r="68" spans="1:30" ht="12">
      <c r="A68" t="s">
        <v>45</v>
      </c>
      <c r="B68" s="37">
        <v>97.68</v>
      </c>
      <c r="C68" s="37">
        <v>101.440002</v>
      </c>
      <c r="D68" s="37">
        <v>131.13002</v>
      </c>
      <c r="E68" s="37">
        <v>129.706879</v>
      </c>
      <c r="F68" s="37">
        <v>130.776505</v>
      </c>
      <c r="G68" s="37">
        <v>134.275894</v>
      </c>
      <c r="H68" s="37">
        <v>135.051102</v>
      </c>
      <c r="I68" s="37">
        <v>135.21936</v>
      </c>
      <c r="J68" s="37">
        <v>136.71904</v>
      </c>
      <c r="K68" s="37">
        <v>143.771973</v>
      </c>
      <c r="L68" s="37">
        <v>149.451553</v>
      </c>
      <c r="M68" s="37">
        <v>154.873123</v>
      </c>
      <c r="N68" s="37">
        <v>160.55658</v>
      </c>
      <c r="O68" s="37">
        <v>167.026688</v>
      </c>
      <c r="P68" s="37">
        <v>170.32486</v>
      </c>
      <c r="Q68" s="37">
        <v>173.841644</v>
      </c>
      <c r="R68" s="37">
        <v>177.106216</v>
      </c>
      <c r="S68" s="37">
        <v>180.462387</v>
      </c>
      <c r="T68" s="37">
        <v>183.584045</v>
      </c>
      <c r="U68" s="37">
        <v>185.617462</v>
      </c>
      <c r="V68" s="37">
        <v>187.902237</v>
      </c>
      <c r="W68" s="37">
        <v>191.837997</v>
      </c>
      <c r="X68" s="37">
        <v>193.373001</v>
      </c>
      <c r="Y68" s="37">
        <v>197.444183</v>
      </c>
      <c r="Z68" s="37">
        <v>203.326447</v>
      </c>
      <c r="AA68" s="37">
        <v>206.446106</v>
      </c>
      <c r="AB68" s="37">
        <v>205.892715</v>
      </c>
      <c r="AC68" s="37">
        <v>211.294205</v>
      </c>
      <c r="AD68" s="33">
        <v>0.028625</v>
      </c>
    </row>
    <row r="73" ht="12">
      <c r="A73" s="39" t="s">
        <v>51</v>
      </c>
    </row>
    <row r="74" ht="12">
      <c r="A74" s="39" t="s">
        <v>52</v>
      </c>
    </row>
    <row r="75" ht="12">
      <c r="A75" s="39" t="s">
        <v>53</v>
      </c>
    </row>
    <row r="76" ht="12">
      <c r="A76" s="39" t="s">
        <v>54</v>
      </c>
    </row>
    <row r="77" ht="12">
      <c r="A77" s="39" t="s">
        <v>55</v>
      </c>
    </row>
    <row r="78" ht="12">
      <c r="A78" s="39" t="s">
        <v>186</v>
      </c>
    </row>
    <row r="79" ht="12">
      <c r="A79" s="39" t="s">
        <v>187</v>
      </c>
    </row>
    <row r="80" ht="12">
      <c r="A80" s="39" t="s">
        <v>188</v>
      </c>
    </row>
    <row r="81" ht="12">
      <c r="A81" s="39" t="s">
        <v>189</v>
      </c>
    </row>
    <row r="82" ht="12">
      <c r="A82" s="39" t="s">
        <v>190</v>
      </c>
    </row>
    <row r="83" ht="12">
      <c r="A83" s="39" t="s">
        <v>191</v>
      </c>
    </row>
    <row r="84" ht="12">
      <c r="A84" s="39" t="s">
        <v>101</v>
      </c>
    </row>
    <row r="85" ht="12">
      <c r="A85" s="39" t="s">
        <v>102</v>
      </c>
    </row>
    <row r="86" ht="12">
      <c r="A86" s="39" t="s">
        <v>103</v>
      </c>
    </row>
    <row r="87" ht="12">
      <c r="A87" s="39" t="s">
        <v>104</v>
      </c>
    </row>
    <row r="88" ht="12">
      <c r="A88" s="39" t="s">
        <v>105</v>
      </c>
    </row>
    <row r="89" ht="12">
      <c r="A89" s="39" t="s">
        <v>106</v>
      </c>
    </row>
    <row r="90" ht="12">
      <c r="A90" s="39" t="s">
        <v>107</v>
      </c>
    </row>
    <row r="91" ht="12">
      <c r="A91" s="39" t="s">
        <v>108</v>
      </c>
    </row>
    <row r="92" ht="12">
      <c r="A92" s="39" t="s">
        <v>109</v>
      </c>
    </row>
    <row r="93" ht="12">
      <c r="A93" s="39" t="s">
        <v>110</v>
      </c>
    </row>
    <row r="94" ht="12">
      <c r="A94" s="39" t="s">
        <v>111</v>
      </c>
    </row>
    <row r="95" ht="12">
      <c r="A95" s="39" t="s">
        <v>112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0"/>
  <sheetViews>
    <sheetView workbookViewId="0" topLeftCell="A1">
      <selection activeCell="A31" sqref="A31"/>
    </sheetView>
  </sheetViews>
  <sheetFormatPr defaultColWidth="9.140625" defaultRowHeight="12.75"/>
  <cols>
    <col min="1" max="1" width="35.7109375" style="3" customWidth="1"/>
    <col min="2" max="7" width="17.7109375" style="3" customWidth="1"/>
    <col min="8" max="16384" width="9.140625" style="3" customWidth="1"/>
  </cols>
  <sheetData>
    <row r="1" ht="12">
      <c r="A1" s="3" t="s">
        <v>14</v>
      </c>
    </row>
    <row r="2" ht="12">
      <c r="A2" s="3" t="s">
        <v>15</v>
      </c>
    </row>
    <row r="3" ht="12">
      <c r="A3" s="3" t="s">
        <v>17</v>
      </c>
    </row>
    <row r="4" ht="12">
      <c r="A4" s="3" t="s">
        <v>16</v>
      </c>
    </row>
    <row r="5" spans="1:7" ht="12">
      <c r="A5" s="1" t="s">
        <v>154</v>
      </c>
      <c r="B5" s="1" t="s">
        <v>155</v>
      </c>
      <c r="C5" s="2"/>
      <c r="D5" s="2"/>
      <c r="E5" s="2"/>
      <c r="F5" s="2"/>
      <c r="G5" s="2"/>
    </row>
    <row r="6" spans="1:7" ht="12.75" thickBot="1">
      <c r="A6" s="2"/>
      <c r="B6" s="2" t="s">
        <v>20</v>
      </c>
      <c r="C6" s="2"/>
      <c r="D6" s="2"/>
      <c r="E6" s="2"/>
      <c r="F6" s="2"/>
      <c r="G6" s="2"/>
    </row>
    <row r="7" spans="1:7" ht="13.5" thickBot="1" thickTop="1">
      <c r="A7" s="6" t="s">
        <v>156</v>
      </c>
      <c r="B7" s="54">
        <v>2009</v>
      </c>
      <c r="C7" s="56"/>
      <c r="D7" s="54">
        <v>2008</v>
      </c>
      <c r="E7" s="56"/>
      <c r="F7" s="54" t="s">
        <v>21</v>
      </c>
      <c r="G7" s="55"/>
    </row>
    <row r="8" spans="1:7" ht="12.75" thickBot="1">
      <c r="A8" s="42" t="s">
        <v>157</v>
      </c>
      <c r="B8" s="7" t="s">
        <v>158</v>
      </c>
      <c r="C8" s="8" t="s">
        <v>159</v>
      </c>
      <c r="D8" s="7" t="s">
        <v>158</v>
      </c>
      <c r="E8" s="7" t="s">
        <v>159</v>
      </c>
      <c r="F8" s="7" t="s">
        <v>158</v>
      </c>
      <c r="G8" s="9" t="s">
        <v>159</v>
      </c>
    </row>
    <row r="9" spans="1:7" ht="12">
      <c r="A9" s="10"/>
      <c r="B9" s="12"/>
      <c r="C9" s="12"/>
      <c r="D9" s="12"/>
      <c r="E9" s="12"/>
      <c r="F9" s="11"/>
      <c r="G9" s="11"/>
    </row>
    <row r="10" spans="1:7" ht="12">
      <c r="A10" s="14" t="s">
        <v>64</v>
      </c>
      <c r="B10" s="22">
        <v>57</v>
      </c>
      <c r="C10" s="24">
        <v>18796</v>
      </c>
      <c r="D10" s="22">
        <v>59</v>
      </c>
      <c r="E10" s="24">
        <v>20611</v>
      </c>
      <c r="F10" s="43">
        <v>-3.4</v>
      </c>
      <c r="G10" s="43">
        <v>-8.8</v>
      </c>
    </row>
    <row r="11" spans="1:7" ht="12">
      <c r="A11" s="10" t="s">
        <v>160</v>
      </c>
      <c r="B11" s="12">
        <v>7</v>
      </c>
      <c r="C11" s="20">
        <v>11505</v>
      </c>
      <c r="D11" s="12">
        <v>8</v>
      </c>
      <c r="E11" s="20">
        <v>12281</v>
      </c>
      <c r="F11" s="11">
        <v>-12.5</v>
      </c>
      <c r="G11" s="11">
        <v>-6.3</v>
      </c>
    </row>
    <row r="12" spans="1:7" ht="12">
      <c r="A12" s="10" t="s">
        <v>161</v>
      </c>
      <c r="B12" s="12">
        <v>50</v>
      </c>
      <c r="C12" s="20">
        <v>7291</v>
      </c>
      <c r="D12" s="12">
        <v>51</v>
      </c>
      <c r="E12" s="20">
        <v>8330</v>
      </c>
      <c r="F12" s="11">
        <v>-2</v>
      </c>
      <c r="G12" s="11">
        <v>-12.5</v>
      </c>
    </row>
    <row r="13" spans="1:7" ht="12">
      <c r="A13" s="14" t="s">
        <v>65</v>
      </c>
      <c r="B13" s="22">
        <v>1</v>
      </c>
      <c r="C13" s="24">
        <v>1860</v>
      </c>
      <c r="D13" s="22">
        <v>1</v>
      </c>
      <c r="E13" s="24">
        <v>1477</v>
      </c>
      <c r="F13" s="43" t="s">
        <v>66</v>
      </c>
      <c r="G13" s="43">
        <v>26</v>
      </c>
    </row>
    <row r="14" spans="1:7" ht="12">
      <c r="A14" s="10" t="s">
        <v>161</v>
      </c>
      <c r="B14" s="12">
        <v>1</v>
      </c>
      <c r="C14" s="20">
        <v>1860</v>
      </c>
      <c r="D14" s="12">
        <v>1</v>
      </c>
      <c r="E14" s="20">
        <v>1477</v>
      </c>
      <c r="F14" s="11" t="s">
        <v>66</v>
      </c>
      <c r="G14" s="11">
        <v>26</v>
      </c>
    </row>
    <row r="15" spans="1:7" ht="12">
      <c r="A15" s="14" t="s">
        <v>68</v>
      </c>
      <c r="B15" s="22">
        <v>1</v>
      </c>
      <c r="C15" s="24">
        <v>7474</v>
      </c>
      <c r="D15" s="22">
        <v>1</v>
      </c>
      <c r="E15" s="24">
        <v>8025</v>
      </c>
      <c r="F15" s="43" t="s">
        <v>66</v>
      </c>
      <c r="G15" s="43">
        <v>-6.9</v>
      </c>
    </row>
    <row r="16" spans="1:7" ht="12">
      <c r="A16" s="10" t="s">
        <v>161</v>
      </c>
      <c r="B16" s="12">
        <v>1</v>
      </c>
      <c r="C16" s="20">
        <v>7474</v>
      </c>
      <c r="D16" s="12">
        <v>1</v>
      </c>
      <c r="E16" s="20">
        <v>8025</v>
      </c>
      <c r="F16" s="11" t="s">
        <v>66</v>
      </c>
      <c r="G16" s="11">
        <v>-6.9</v>
      </c>
    </row>
    <row r="17" spans="1:7" ht="12">
      <c r="A17" s="14" t="s">
        <v>69</v>
      </c>
      <c r="B17" s="22">
        <v>2</v>
      </c>
      <c r="C17" s="22">
        <v>5</v>
      </c>
      <c r="D17" s="22">
        <v>2</v>
      </c>
      <c r="E17" s="22">
        <v>69</v>
      </c>
      <c r="F17" s="43" t="s">
        <v>66</v>
      </c>
      <c r="G17" s="43">
        <v>-93.3</v>
      </c>
    </row>
    <row r="18" spans="1:7" ht="12">
      <c r="A18" s="10" t="s">
        <v>160</v>
      </c>
      <c r="B18" s="12">
        <v>1</v>
      </c>
      <c r="C18" s="12">
        <v>4</v>
      </c>
      <c r="D18" s="12">
        <v>1</v>
      </c>
      <c r="E18" s="12">
        <v>67</v>
      </c>
      <c r="F18" s="11" t="s">
        <v>66</v>
      </c>
      <c r="G18" s="11">
        <v>-94.1</v>
      </c>
    </row>
    <row r="19" spans="1:7" ht="12">
      <c r="A19" s="10" t="s">
        <v>161</v>
      </c>
      <c r="B19" s="12">
        <v>1</v>
      </c>
      <c r="C19" s="12">
        <v>1</v>
      </c>
      <c r="D19" s="12">
        <v>1</v>
      </c>
      <c r="E19" s="12">
        <v>2</v>
      </c>
      <c r="F19" s="11" t="s">
        <v>66</v>
      </c>
      <c r="G19" s="11">
        <v>-63.2</v>
      </c>
    </row>
    <row r="20" spans="1:7" ht="12">
      <c r="A20" s="14" t="s">
        <v>70</v>
      </c>
      <c r="B20" s="22">
        <v>11</v>
      </c>
      <c r="C20" s="24">
        <v>28267</v>
      </c>
      <c r="D20" s="22">
        <v>12</v>
      </c>
      <c r="E20" s="24">
        <v>32028</v>
      </c>
      <c r="F20" s="43">
        <v>-8.3</v>
      </c>
      <c r="G20" s="43">
        <v>-11.7</v>
      </c>
    </row>
    <row r="21" spans="1:7" ht="12">
      <c r="A21" s="10" t="s">
        <v>160</v>
      </c>
      <c r="B21" s="12">
        <v>8</v>
      </c>
      <c r="C21" s="20">
        <v>22199</v>
      </c>
      <c r="D21" s="12">
        <v>8</v>
      </c>
      <c r="E21" s="20">
        <v>24370</v>
      </c>
      <c r="F21" s="11" t="s">
        <v>66</v>
      </c>
      <c r="G21" s="11">
        <v>-8.9</v>
      </c>
    </row>
    <row r="22" spans="1:7" ht="12">
      <c r="A22" s="10" t="s">
        <v>161</v>
      </c>
      <c r="B22" s="12">
        <v>3</v>
      </c>
      <c r="C22" s="20">
        <v>6068</v>
      </c>
      <c r="D22" s="12">
        <v>4</v>
      </c>
      <c r="E22" s="20">
        <v>7659</v>
      </c>
      <c r="F22" s="11">
        <v>-25</v>
      </c>
      <c r="G22" s="11">
        <v>-20.8</v>
      </c>
    </row>
    <row r="23" spans="1:7" ht="12">
      <c r="A23" s="14" t="s">
        <v>71</v>
      </c>
      <c r="B23" s="22">
        <v>22</v>
      </c>
      <c r="C23" s="24">
        <v>33748</v>
      </c>
      <c r="D23" s="22">
        <v>19</v>
      </c>
      <c r="E23" s="24">
        <v>32918</v>
      </c>
      <c r="F23" s="43">
        <v>15.8</v>
      </c>
      <c r="G23" s="43">
        <v>2.5</v>
      </c>
    </row>
    <row r="24" spans="1:7" ht="12">
      <c r="A24" s="10" t="s">
        <v>160</v>
      </c>
      <c r="B24" s="12">
        <v>13</v>
      </c>
      <c r="C24" s="20">
        <v>28407</v>
      </c>
      <c r="D24" s="12">
        <v>11</v>
      </c>
      <c r="E24" s="20">
        <v>27055</v>
      </c>
      <c r="F24" s="11">
        <v>18.2</v>
      </c>
      <c r="G24" s="11">
        <v>5</v>
      </c>
    </row>
    <row r="25" spans="1:7" ht="12">
      <c r="A25" s="10" t="s">
        <v>161</v>
      </c>
      <c r="B25" s="12">
        <v>9</v>
      </c>
      <c r="C25" s="20">
        <v>5342</v>
      </c>
      <c r="D25" s="12">
        <v>8</v>
      </c>
      <c r="E25" s="20">
        <v>5863</v>
      </c>
      <c r="F25" s="11">
        <v>12.5</v>
      </c>
      <c r="G25" s="11">
        <v>-8.9</v>
      </c>
    </row>
    <row r="26" spans="1:7" ht="12">
      <c r="A26" s="14" t="s">
        <v>72</v>
      </c>
      <c r="B26" s="22">
        <v>33</v>
      </c>
      <c r="C26" s="24">
        <v>35655</v>
      </c>
      <c r="D26" s="22">
        <v>30</v>
      </c>
      <c r="E26" s="24">
        <v>35893</v>
      </c>
      <c r="F26" s="43">
        <v>10</v>
      </c>
      <c r="G26" s="43">
        <v>-0.7</v>
      </c>
    </row>
    <row r="27" spans="1:7" ht="12">
      <c r="A27" s="10" t="s">
        <v>160</v>
      </c>
      <c r="B27" s="12">
        <v>7</v>
      </c>
      <c r="C27" s="20">
        <v>12797</v>
      </c>
      <c r="D27" s="12">
        <v>6</v>
      </c>
      <c r="E27" s="20">
        <v>12223</v>
      </c>
      <c r="F27" s="11">
        <v>16.7</v>
      </c>
      <c r="G27" s="11">
        <v>4.7</v>
      </c>
    </row>
    <row r="28" spans="1:7" ht="12">
      <c r="A28" s="10" t="s">
        <v>161</v>
      </c>
      <c r="B28" s="12">
        <v>26</v>
      </c>
      <c r="C28" s="20">
        <v>22858</v>
      </c>
      <c r="D28" s="12">
        <v>24</v>
      </c>
      <c r="E28" s="20">
        <v>23670</v>
      </c>
      <c r="F28" s="11">
        <v>8.3</v>
      </c>
      <c r="G28" s="11">
        <v>-3.4</v>
      </c>
    </row>
    <row r="29" spans="1:7" ht="12">
      <c r="A29" s="14" t="s">
        <v>73</v>
      </c>
      <c r="B29" s="22">
        <v>1</v>
      </c>
      <c r="C29" s="22">
        <v>185</v>
      </c>
      <c r="D29" s="22">
        <v>2</v>
      </c>
      <c r="E29" s="22">
        <v>229</v>
      </c>
      <c r="F29" s="43">
        <v>-50</v>
      </c>
      <c r="G29" s="43">
        <v>-19.4</v>
      </c>
    </row>
    <row r="30" spans="1:7" ht="12">
      <c r="A30" s="10" t="s">
        <v>161</v>
      </c>
      <c r="B30" s="12">
        <v>1</v>
      </c>
      <c r="C30" s="12">
        <v>185</v>
      </c>
      <c r="D30" s="12">
        <v>2</v>
      </c>
      <c r="E30" s="12">
        <v>229</v>
      </c>
      <c r="F30" s="11">
        <v>-50</v>
      </c>
      <c r="G30" s="11">
        <v>-19.4</v>
      </c>
    </row>
    <row r="31" spans="1:7" ht="12">
      <c r="A31" s="14" t="s">
        <v>74</v>
      </c>
      <c r="B31" s="22">
        <v>449</v>
      </c>
      <c r="C31" s="24">
        <v>107338</v>
      </c>
      <c r="D31" s="22">
        <v>469</v>
      </c>
      <c r="E31" s="24">
        <v>120323</v>
      </c>
      <c r="F31" s="43">
        <v>-4.3</v>
      </c>
      <c r="G31" s="43">
        <v>-10.8</v>
      </c>
    </row>
    <row r="32" spans="1:7" ht="12">
      <c r="A32" s="10" t="s">
        <v>160</v>
      </c>
      <c r="B32" s="12">
        <v>198</v>
      </c>
      <c r="C32" s="20">
        <v>63152</v>
      </c>
      <c r="D32" s="12">
        <v>216</v>
      </c>
      <c r="E32" s="20">
        <v>69474</v>
      </c>
      <c r="F32" s="11">
        <v>-8.3</v>
      </c>
      <c r="G32" s="11">
        <v>-9.1</v>
      </c>
    </row>
    <row r="33" spans="1:7" ht="12">
      <c r="A33" s="10" t="s">
        <v>161</v>
      </c>
      <c r="B33" s="12">
        <v>251</v>
      </c>
      <c r="C33" s="20">
        <v>44186</v>
      </c>
      <c r="D33" s="12">
        <v>253</v>
      </c>
      <c r="E33" s="20">
        <v>50849</v>
      </c>
      <c r="F33" s="11">
        <v>-0.8</v>
      </c>
      <c r="G33" s="11">
        <v>-13.1</v>
      </c>
    </row>
    <row r="34" spans="1:7" ht="12">
      <c r="A34" s="14" t="s">
        <v>162</v>
      </c>
      <c r="B34" s="22">
        <v>425</v>
      </c>
      <c r="C34" s="24">
        <v>74719</v>
      </c>
      <c r="D34" s="22">
        <v>446</v>
      </c>
      <c r="E34" s="24">
        <v>90258</v>
      </c>
      <c r="F34" s="43">
        <v>-4.7</v>
      </c>
      <c r="G34" s="43">
        <v>-17.2</v>
      </c>
    </row>
    <row r="35" spans="1:7" ht="12">
      <c r="A35" s="10" t="s">
        <v>160</v>
      </c>
      <c r="B35" s="12">
        <v>186</v>
      </c>
      <c r="C35" s="20">
        <v>37170</v>
      </c>
      <c r="D35" s="12">
        <v>205</v>
      </c>
      <c r="E35" s="20">
        <v>44143</v>
      </c>
      <c r="F35" s="11">
        <v>-9.3</v>
      </c>
      <c r="G35" s="11">
        <v>-15.8</v>
      </c>
    </row>
    <row r="36" spans="1:7" ht="12">
      <c r="A36" s="10" t="s">
        <v>161</v>
      </c>
      <c r="B36" s="12">
        <v>239</v>
      </c>
      <c r="C36" s="20">
        <v>37549</v>
      </c>
      <c r="D36" s="12">
        <v>241</v>
      </c>
      <c r="E36" s="20">
        <v>46116</v>
      </c>
      <c r="F36" s="11">
        <v>-0.8</v>
      </c>
      <c r="G36" s="11">
        <v>-18.6</v>
      </c>
    </row>
    <row r="37" spans="1:7" ht="12">
      <c r="A37" s="14" t="s">
        <v>163</v>
      </c>
      <c r="B37" s="22">
        <v>24</v>
      </c>
      <c r="C37" s="24">
        <v>32619</v>
      </c>
      <c r="D37" s="22">
        <v>23</v>
      </c>
      <c r="E37" s="24">
        <v>30064</v>
      </c>
      <c r="F37" s="43">
        <v>4.3</v>
      </c>
      <c r="G37" s="43">
        <v>8.5</v>
      </c>
    </row>
    <row r="38" spans="1:7" ht="12">
      <c r="A38" s="10" t="s">
        <v>160</v>
      </c>
      <c r="B38" s="12">
        <v>12</v>
      </c>
      <c r="C38" s="20">
        <v>25982</v>
      </c>
      <c r="D38" s="12">
        <v>11</v>
      </c>
      <c r="E38" s="20">
        <v>25331</v>
      </c>
      <c r="F38" s="11">
        <v>9.1</v>
      </c>
      <c r="G38" s="11">
        <v>2.6</v>
      </c>
    </row>
    <row r="39" spans="1:7" ht="12">
      <c r="A39" s="10" t="s">
        <v>161</v>
      </c>
      <c r="B39" s="12">
        <v>12</v>
      </c>
      <c r="C39" s="20">
        <v>6637</v>
      </c>
      <c r="D39" s="12">
        <v>12</v>
      </c>
      <c r="E39" s="20">
        <v>4733</v>
      </c>
      <c r="F39" s="11" t="s">
        <v>66</v>
      </c>
      <c r="G39" s="11">
        <v>40.2</v>
      </c>
    </row>
    <row r="40" spans="1:7" ht="12">
      <c r="A40" s="14" t="s">
        <v>77</v>
      </c>
      <c r="B40" s="22">
        <v>2</v>
      </c>
      <c r="C40" s="24">
        <v>3657</v>
      </c>
      <c r="D40" s="22">
        <v>2</v>
      </c>
      <c r="E40" s="24">
        <v>3843</v>
      </c>
      <c r="F40" s="43" t="s">
        <v>66</v>
      </c>
      <c r="G40" s="43">
        <v>-4.8</v>
      </c>
    </row>
    <row r="41" spans="1:7" ht="12">
      <c r="A41" s="10" t="s">
        <v>161</v>
      </c>
      <c r="B41" s="12">
        <v>2</v>
      </c>
      <c r="C41" s="20">
        <v>3657</v>
      </c>
      <c r="D41" s="12">
        <v>2</v>
      </c>
      <c r="E41" s="20">
        <v>3843</v>
      </c>
      <c r="F41" s="11" t="s">
        <v>66</v>
      </c>
      <c r="G41" s="11">
        <v>-4.8</v>
      </c>
    </row>
    <row r="42" spans="1:7" ht="12">
      <c r="A42" s="14" t="s">
        <v>78</v>
      </c>
      <c r="B42" s="22">
        <v>22</v>
      </c>
      <c r="C42" s="24">
        <v>2305</v>
      </c>
      <c r="D42" s="22">
        <v>21</v>
      </c>
      <c r="E42" s="24">
        <v>2860</v>
      </c>
      <c r="F42" s="43">
        <v>4.8</v>
      </c>
      <c r="G42" s="43">
        <v>-19.4</v>
      </c>
    </row>
    <row r="43" spans="1:7" ht="12">
      <c r="A43" s="10" t="s">
        <v>160</v>
      </c>
      <c r="B43" s="12">
        <v>2</v>
      </c>
      <c r="C43" s="12">
        <v>495</v>
      </c>
      <c r="D43" s="12">
        <v>2</v>
      </c>
      <c r="E43" s="12">
        <v>753</v>
      </c>
      <c r="F43" s="11" t="s">
        <v>66</v>
      </c>
      <c r="G43" s="11">
        <v>-34.3</v>
      </c>
    </row>
    <row r="44" spans="1:7" ht="12">
      <c r="A44" s="10" t="s">
        <v>161</v>
      </c>
      <c r="B44" s="12">
        <v>20</v>
      </c>
      <c r="C44" s="20">
        <v>1811</v>
      </c>
      <c r="D44" s="12">
        <v>19</v>
      </c>
      <c r="E44" s="20">
        <v>2107</v>
      </c>
      <c r="F44" s="11">
        <v>5.3</v>
      </c>
      <c r="G44" s="11">
        <v>-14.1</v>
      </c>
    </row>
    <row r="45" spans="1:7" ht="12">
      <c r="A45" s="14" t="s">
        <v>79</v>
      </c>
      <c r="B45" s="22">
        <v>1</v>
      </c>
      <c r="C45" s="24">
        <v>3440</v>
      </c>
      <c r="D45" s="22">
        <v>1</v>
      </c>
      <c r="E45" s="24">
        <v>2842</v>
      </c>
      <c r="F45" s="43" t="s">
        <v>66</v>
      </c>
      <c r="G45" s="43">
        <v>21.1</v>
      </c>
    </row>
    <row r="46" spans="1:7" ht="12">
      <c r="A46" s="10" t="s">
        <v>161</v>
      </c>
      <c r="B46" s="12">
        <v>1</v>
      </c>
      <c r="C46" s="20">
        <v>3440</v>
      </c>
      <c r="D46" s="12">
        <v>1</v>
      </c>
      <c r="E46" s="20">
        <v>2842</v>
      </c>
      <c r="F46" s="11" t="s">
        <v>66</v>
      </c>
      <c r="G46" s="11">
        <v>21.1</v>
      </c>
    </row>
    <row r="47" spans="1:7" ht="12">
      <c r="A47" s="14" t="s">
        <v>80</v>
      </c>
      <c r="B47" s="22">
        <v>2</v>
      </c>
      <c r="C47" s="22">
        <v>452</v>
      </c>
      <c r="D47" s="22">
        <v>2</v>
      </c>
      <c r="E47" s="22">
        <v>247</v>
      </c>
      <c r="F47" s="43" t="s">
        <v>66</v>
      </c>
      <c r="G47" s="43">
        <v>83.1</v>
      </c>
    </row>
    <row r="48" spans="1:7" ht="12">
      <c r="A48" s="10" t="s">
        <v>161</v>
      </c>
      <c r="B48" s="12">
        <v>2</v>
      </c>
      <c r="C48" s="12">
        <v>452</v>
      </c>
      <c r="D48" s="12">
        <v>2</v>
      </c>
      <c r="E48" s="12">
        <v>247</v>
      </c>
      <c r="F48" s="11" t="s">
        <v>66</v>
      </c>
      <c r="G48" s="11">
        <v>83.1</v>
      </c>
    </row>
    <row r="49" spans="1:7" ht="12">
      <c r="A49" s="14" t="s">
        <v>81</v>
      </c>
      <c r="B49" s="22">
        <v>6</v>
      </c>
      <c r="C49" s="24">
        <v>39486</v>
      </c>
      <c r="D49" s="22">
        <v>6</v>
      </c>
      <c r="E49" s="24">
        <v>44786</v>
      </c>
      <c r="F49" s="43" t="s">
        <v>66</v>
      </c>
      <c r="G49" s="43">
        <v>-11.8</v>
      </c>
    </row>
    <row r="50" spans="1:7" ht="12">
      <c r="A50" s="10" t="s">
        <v>160</v>
      </c>
      <c r="B50" s="12">
        <v>1</v>
      </c>
      <c r="C50" s="12">
        <v>776</v>
      </c>
      <c r="D50" s="12">
        <v>1</v>
      </c>
      <c r="E50" s="12">
        <v>168</v>
      </c>
      <c r="F50" s="11" t="s">
        <v>66</v>
      </c>
      <c r="G50" s="11">
        <v>360.9</v>
      </c>
    </row>
    <row r="51" spans="1:7" ht="12">
      <c r="A51" s="10" t="s">
        <v>161</v>
      </c>
      <c r="B51" s="12">
        <v>5</v>
      </c>
      <c r="C51" s="20">
        <v>38710</v>
      </c>
      <c r="D51" s="12">
        <v>5</v>
      </c>
      <c r="E51" s="20">
        <v>44617</v>
      </c>
      <c r="F51" s="11" t="s">
        <v>66</v>
      </c>
      <c r="G51" s="11">
        <v>-13.2</v>
      </c>
    </row>
    <row r="52" spans="1:7" ht="12">
      <c r="A52" s="14" t="s">
        <v>82</v>
      </c>
      <c r="B52" s="22">
        <v>5</v>
      </c>
      <c r="C52" s="24">
        <v>25124</v>
      </c>
      <c r="D52" s="22">
        <v>5</v>
      </c>
      <c r="E52" s="24">
        <v>25645</v>
      </c>
      <c r="F52" s="43" t="s">
        <v>66</v>
      </c>
      <c r="G52" s="43">
        <v>-2</v>
      </c>
    </row>
    <row r="53" spans="1:7" ht="12">
      <c r="A53" s="10" t="s">
        <v>160</v>
      </c>
      <c r="B53" s="12">
        <v>1</v>
      </c>
      <c r="C53" s="20">
        <v>6499</v>
      </c>
      <c r="D53" s="12">
        <v>1</v>
      </c>
      <c r="E53" s="20">
        <v>7046</v>
      </c>
      <c r="F53" s="11" t="s">
        <v>66</v>
      </c>
      <c r="G53" s="11">
        <v>-7.8</v>
      </c>
    </row>
    <row r="54" spans="1:7" ht="12">
      <c r="A54" s="10" t="s">
        <v>161</v>
      </c>
      <c r="B54" s="12">
        <v>4</v>
      </c>
      <c r="C54" s="20">
        <v>18625</v>
      </c>
      <c r="D54" s="12">
        <v>4</v>
      </c>
      <c r="E54" s="20">
        <v>18599</v>
      </c>
      <c r="F54" s="11" t="s">
        <v>66</v>
      </c>
      <c r="G54" s="11">
        <v>0.1</v>
      </c>
    </row>
    <row r="55" spans="1:7" ht="12">
      <c r="A55" s="14" t="s">
        <v>83</v>
      </c>
      <c r="B55" s="22">
        <v>4</v>
      </c>
      <c r="C55" s="24">
        <v>29945</v>
      </c>
      <c r="D55" s="22">
        <v>4</v>
      </c>
      <c r="E55" s="24">
        <v>29627</v>
      </c>
      <c r="F55" s="43" t="s">
        <v>66</v>
      </c>
      <c r="G55" s="43">
        <v>1.1</v>
      </c>
    </row>
    <row r="56" spans="1:7" ht="12">
      <c r="A56" s="10" t="s">
        <v>161</v>
      </c>
      <c r="B56" s="12">
        <v>4</v>
      </c>
      <c r="C56" s="20">
        <v>29945</v>
      </c>
      <c r="D56" s="12">
        <v>4</v>
      </c>
      <c r="E56" s="20">
        <v>29627</v>
      </c>
      <c r="F56" s="11" t="s">
        <v>66</v>
      </c>
      <c r="G56" s="11">
        <v>1.1</v>
      </c>
    </row>
    <row r="57" spans="1:7" ht="12">
      <c r="A57" s="14" t="s">
        <v>84</v>
      </c>
      <c r="B57" s="22">
        <v>46</v>
      </c>
      <c r="C57" s="24">
        <v>27501</v>
      </c>
      <c r="D57" s="22">
        <v>48</v>
      </c>
      <c r="E57" s="24">
        <v>26251</v>
      </c>
      <c r="F57" s="43">
        <v>-4.2</v>
      </c>
      <c r="G57" s="43">
        <v>4.8</v>
      </c>
    </row>
    <row r="58" spans="1:7" ht="12">
      <c r="A58" s="10" t="s">
        <v>160</v>
      </c>
      <c r="B58" s="12">
        <v>11</v>
      </c>
      <c r="C58" s="20">
        <v>17307</v>
      </c>
      <c r="D58" s="12">
        <v>11</v>
      </c>
      <c r="E58" s="20">
        <v>17053</v>
      </c>
      <c r="F58" s="11" t="s">
        <v>66</v>
      </c>
      <c r="G58" s="11">
        <v>1.5</v>
      </c>
    </row>
    <row r="59" spans="1:7" ht="12">
      <c r="A59" s="10" t="s">
        <v>161</v>
      </c>
      <c r="B59" s="12">
        <v>35</v>
      </c>
      <c r="C59" s="20">
        <v>10194</v>
      </c>
      <c r="D59" s="12">
        <v>37</v>
      </c>
      <c r="E59" s="20">
        <v>9198</v>
      </c>
      <c r="F59" s="11">
        <v>-5.4</v>
      </c>
      <c r="G59" s="11">
        <v>10.8</v>
      </c>
    </row>
    <row r="60" spans="1:7" ht="12">
      <c r="A60" s="14" t="s">
        <v>85</v>
      </c>
      <c r="B60" s="22">
        <v>10</v>
      </c>
      <c r="C60" s="22">
        <v>956</v>
      </c>
      <c r="D60" s="22">
        <v>7</v>
      </c>
      <c r="E60" s="24">
        <v>1463</v>
      </c>
      <c r="F60" s="43">
        <v>42.9</v>
      </c>
      <c r="G60" s="43">
        <v>-34.7</v>
      </c>
    </row>
    <row r="61" spans="1:7" ht="12">
      <c r="A61" s="10" t="s">
        <v>160</v>
      </c>
      <c r="B61" s="12">
        <v>1</v>
      </c>
      <c r="C61" s="12">
        <v>384</v>
      </c>
      <c r="D61" s="12">
        <v>1</v>
      </c>
      <c r="E61" s="12">
        <v>441</v>
      </c>
      <c r="F61" s="11" t="s">
        <v>66</v>
      </c>
      <c r="G61" s="11">
        <v>-12.7</v>
      </c>
    </row>
    <row r="62" spans="1:7" ht="12">
      <c r="A62" s="10" t="s">
        <v>161</v>
      </c>
      <c r="B62" s="12">
        <v>9</v>
      </c>
      <c r="C62" s="12">
        <v>572</v>
      </c>
      <c r="D62" s="12">
        <v>6</v>
      </c>
      <c r="E62" s="20">
        <v>1023</v>
      </c>
      <c r="F62" s="11">
        <v>50</v>
      </c>
      <c r="G62" s="11">
        <v>-44.1</v>
      </c>
    </row>
    <row r="63" spans="1:7" ht="12">
      <c r="A63" s="14" t="s">
        <v>86</v>
      </c>
      <c r="B63" s="22">
        <v>244</v>
      </c>
      <c r="C63" s="24">
        <v>57979</v>
      </c>
      <c r="D63" s="22">
        <v>266</v>
      </c>
      <c r="E63" s="24">
        <v>65414</v>
      </c>
      <c r="F63" s="43">
        <v>-8.3</v>
      </c>
      <c r="G63" s="43">
        <v>-11.4</v>
      </c>
    </row>
    <row r="64" spans="1:7" ht="12">
      <c r="A64" s="10" t="s">
        <v>160</v>
      </c>
      <c r="B64" s="12">
        <v>48</v>
      </c>
      <c r="C64" s="20">
        <v>48679</v>
      </c>
      <c r="D64" s="12">
        <v>51</v>
      </c>
      <c r="E64" s="20">
        <v>53318</v>
      </c>
      <c r="F64" s="11">
        <v>-5.9</v>
      </c>
      <c r="G64" s="11">
        <v>-8.7</v>
      </c>
    </row>
    <row r="65" spans="1:7" ht="12">
      <c r="A65" s="10" t="s">
        <v>161</v>
      </c>
      <c r="B65" s="12">
        <v>196</v>
      </c>
      <c r="C65" s="20">
        <v>9300</v>
      </c>
      <c r="D65" s="12">
        <v>215</v>
      </c>
      <c r="E65" s="20">
        <v>12095</v>
      </c>
      <c r="F65" s="11">
        <v>-8.8</v>
      </c>
      <c r="G65" s="11">
        <v>-23.1</v>
      </c>
    </row>
    <row r="66" spans="1:7" ht="12">
      <c r="A66" s="14" t="s">
        <v>164</v>
      </c>
      <c r="B66" s="22">
        <v>64</v>
      </c>
      <c r="C66" s="24">
        <v>1731</v>
      </c>
      <c r="D66" s="22">
        <v>66</v>
      </c>
      <c r="E66" s="24">
        <v>1701</v>
      </c>
      <c r="F66" s="43">
        <v>-3</v>
      </c>
      <c r="G66" s="43">
        <v>1.8</v>
      </c>
    </row>
    <row r="67" spans="1:7" ht="12">
      <c r="A67" s="10" t="s">
        <v>160</v>
      </c>
      <c r="B67" s="12">
        <v>9</v>
      </c>
      <c r="C67" s="12">
        <v>176</v>
      </c>
      <c r="D67" s="12">
        <v>13</v>
      </c>
      <c r="E67" s="12">
        <v>241</v>
      </c>
      <c r="F67" s="11">
        <v>-30.8</v>
      </c>
      <c r="G67" s="11">
        <v>-27</v>
      </c>
    </row>
    <row r="68" spans="1:7" ht="12">
      <c r="A68" s="10" t="s">
        <v>161</v>
      </c>
      <c r="B68" s="12">
        <v>55</v>
      </c>
      <c r="C68" s="20">
        <v>1555</v>
      </c>
      <c r="D68" s="12">
        <v>53</v>
      </c>
      <c r="E68" s="20">
        <v>1459</v>
      </c>
      <c r="F68" s="11">
        <v>3.8</v>
      </c>
      <c r="G68" s="11">
        <v>6.6</v>
      </c>
    </row>
    <row r="69" spans="1:7" ht="12">
      <c r="A69" s="14" t="s">
        <v>165</v>
      </c>
      <c r="B69" s="22">
        <v>180</v>
      </c>
      <c r="C69" s="24">
        <v>56248</v>
      </c>
      <c r="D69" s="22">
        <v>200</v>
      </c>
      <c r="E69" s="24">
        <v>63713</v>
      </c>
      <c r="F69" s="43">
        <v>-10</v>
      </c>
      <c r="G69" s="43">
        <v>-11.7</v>
      </c>
    </row>
    <row r="70" spans="1:7" ht="12">
      <c r="A70" s="10" t="s">
        <v>160</v>
      </c>
      <c r="B70" s="12">
        <v>39</v>
      </c>
      <c r="C70" s="20">
        <v>48503</v>
      </c>
      <c r="D70" s="12">
        <v>38</v>
      </c>
      <c r="E70" s="20">
        <v>53077</v>
      </c>
      <c r="F70" s="11">
        <v>2.6</v>
      </c>
      <c r="G70" s="11">
        <v>-8.6</v>
      </c>
    </row>
    <row r="71" spans="1:7" ht="12">
      <c r="A71" s="10" t="s">
        <v>161</v>
      </c>
      <c r="B71" s="12">
        <v>141</v>
      </c>
      <c r="C71" s="20">
        <v>7745</v>
      </c>
      <c r="D71" s="12">
        <v>162</v>
      </c>
      <c r="E71" s="20">
        <v>10636</v>
      </c>
      <c r="F71" s="11">
        <v>-13</v>
      </c>
      <c r="G71" s="11">
        <v>-27.2</v>
      </c>
    </row>
    <row r="72" spans="1:7" ht="12">
      <c r="A72" s="14" t="s">
        <v>89</v>
      </c>
      <c r="B72" s="22">
        <v>25</v>
      </c>
      <c r="C72" s="24">
        <v>1996</v>
      </c>
      <c r="D72" s="22">
        <v>23</v>
      </c>
      <c r="E72" s="24">
        <v>2333</v>
      </c>
      <c r="F72" s="43">
        <v>8.7</v>
      </c>
      <c r="G72" s="43">
        <v>-14.4</v>
      </c>
    </row>
    <row r="73" spans="1:7" ht="12">
      <c r="A73" s="10" t="s">
        <v>160</v>
      </c>
      <c r="B73" s="12">
        <v>8</v>
      </c>
      <c r="C73" s="12">
        <v>842</v>
      </c>
      <c r="D73" s="12">
        <v>5</v>
      </c>
      <c r="E73" s="12">
        <v>789</v>
      </c>
      <c r="F73" s="11">
        <v>60</v>
      </c>
      <c r="G73" s="11">
        <v>6.8</v>
      </c>
    </row>
    <row r="74" spans="1:7" ht="12">
      <c r="A74" s="10" t="s">
        <v>161</v>
      </c>
      <c r="B74" s="12">
        <v>17</v>
      </c>
      <c r="C74" s="20">
        <v>1154</v>
      </c>
      <c r="D74" s="12">
        <v>18</v>
      </c>
      <c r="E74" s="20">
        <v>1544</v>
      </c>
      <c r="F74" s="11">
        <v>-5.6</v>
      </c>
      <c r="G74" s="11">
        <v>-25.3</v>
      </c>
    </row>
    <row r="75" spans="1:7" ht="12">
      <c r="A75" s="14" t="s">
        <v>90</v>
      </c>
      <c r="B75" s="22">
        <v>12</v>
      </c>
      <c r="C75" s="24">
        <v>35093</v>
      </c>
      <c r="D75" s="22">
        <v>11</v>
      </c>
      <c r="E75" s="24">
        <v>39017</v>
      </c>
      <c r="F75" s="43">
        <v>9.1</v>
      </c>
      <c r="G75" s="43">
        <v>-10.1</v>
      </c>
    </row>
    <row r="76" spans="1:7" ht="12">
      <c r="A76" s="10" t="s">
        <v>161</v>
      </c>
      <c r="B76" s="12">
        <v>12</v>
      </c>
      <c r="C76" s="20">
        <v>35093</v>
      </c>
      <c r="D76" s="12">
        <v>11</v>
      </c>
      <c r="E76" s="20">
        <v>39017</v>
      </c>
      <c r="F76" s="11">
        <v>9.1</v>
      </c>
      <c r="G76" s="11">
        <v>-10.1</v>
      </c>
    </row>
    <row r="77" spans="1:7" ht="12">
      <c r="A77" s="14" t="s">
        <v>91</v>
      </c>
      <c r="B77" s="22">
        <v>8</v>
      </c>
      <c r="C77" s="24">
        <v>21718</v>
      </c>
      <c r="D77" s="22">
        <v>9</v>
      </c>
      <c r="E77" s="24">
        <v>24365</v>
      </c>
      <c r="F77" s="43">
        <v>-11.1</v>
      </c>
      <c r="G77" s="43">
        <v>-10.9</v>
      </c>
    </row>
    <row r="78" spans="1:7" ht="12">
      <c r="A78" s="10" t="s">
        <v>160</v>
      </c>
      <c r="B78" s="12">
        <v>8</v>
      </c>
      <c r="C78" s="20">
        <v>21718</v>
      </c>
      <c r="D78" s="12">
        <v>9</v>
      </c>
      <c r="E78" s="20">
        <v>24365</v>
      </c>
      <c r="F78" s="11">
        <v>-11.1</v>
      </c>
      <c r="G78" s="11">
        <v>-10.9</v>
      </c>
    </row>
    <row r="79" spans="1:7" ht="12.75" thickBot="1">
      <c r="A79" s="16"/>
      <c r="B79" s="25"/>
      <c r="C79" s="25"/>
      <c r="D79" s="25"/>
      <c r="E79" s="25"/>
      <c r="F79" s="44"/>
      <c r="G79" s="44"/>
    </row>
    <row r="80" spans="1:7" ht="12">
      <c r="A80" s="10" t="s">
        <v>166</v>
      </c>
      <c r="B80" s="12"/>
      <c r="C80" s="12"/>
      <c r="D80" s="12"/>
      <c r="E80" s="12"/>
      <c r="F80" s="11"/>
      <c r="G80" s="11"/>
    </row>
    <row r="81" spans="6:7" ht="12">
      <c r="F81" s="45"/>
      <c r="G81" s="45"/>
    </row>
    <row r="82" spans="1:7" ht="12">
      <c r="A82" s="46"/>
      <c r="F82" s="45"/>
      <c r="G82" s="45"/>
    </row>
    <row r="83" spans="1:7" ht="12">
      <c r="A83" s="46" t="s">
        <v>154</v>
      </c>
      <c r="B83" s="46" t="s">
        <v>167</v>
      </c>
      <c r="F83" s="45"/>
      <c r="G83" s="45"/>
    </row>
    <row r="84" spans="2:7" ht="12.75" thickBot="1">
      <c r="B84" s="47" t="s">
        <v>20</v>
      </c>
      <c r="F84" s="45"/>
      <c r="G84" s="45"/>
    </row>
    <row r="85" spans="1:7" ht="13.5" thickBot="1" thickTop="1">
      <c r="A85" s="6" t="s">
        <v>156</v>
      </c>
      <c r="B85" s="54">
        <v>2009</v>
      </c>
      <c r="C85" s="56"/>
      <c r="D85" s="54">
        <v>2008</v>
      </c>
      <c r="E85" s="56"/>
      <c r="F85" s="57" t="s">
        <v>21</v>
      </c>
      <c r="G85" s="58"/>
    </row>
    <row r="86" spans="1:7" ht="12.75" thickBot="1">
      <c r="A86" s="7" t="s">
        <v>168</v>
      </c>
      <c r="B86" s="7" t="s">
        <v>158</v>
      </c>
      <c r="C86" s="8" t="s">
        <v>159</v>
      </c>
      <c r="D86" s="7" t="s">
        <v>158</v>
      </c>
      <c r="E86" s="7" t="s">
        <v>159</v>
      </c>
      <c r="F86" s="48" t="s">
        <v>158</v>
      </c>
      <c r="G86" s="49" t="s">
        <v>159</v>
      </c>
    </row>
    <row r="87" spans="1:7" ht="12">
      <c r="A87" s="10"/>
      <c r="B87" s="12"/>
      <c r="C87" s="12"/>
      <c r="D87" s="12"/>
      <c r="E87" s="12"/>
      <c r="F87" s="11"/>
      <c r="G87" s="11"/>
    </row>
    <row r="88" spans="1:7" ht="12">
      <c r="A88" s="14" t="s">
        <v>92</v>
      </c>
      <c r="B88" s="22">
        <v>109</v>
      </c>
      <c r="C88" s="24">
        <v>21175</v>
      </c>
      <c r="D88" s="22">
        <v>114</v>
      </c>
      <c r="E88" s="24">
        <v>24712</v>
      </c>
      <c r="F88" s="43">
        <v>-4.4</v>
      </c>
      <c r="G88" s="43">
        <v>-14.3</v>
      </c>
    </row>
    <row r="89" spans="1:7" ht="12">
      <c r="A89" s="10" t="s">
        <v>160</v>
      </c>
      <c r="B89" s="12">
        <v>55</v>
      </c>
      <c r="C89" s="20">
        <v>12938</v>
      </c>
      <c r="D89" s="12">
        <v>65</v>
      </c>
      <c r="E89" s="20">
        <v>15806</v>
      </c>
      <c r="F89" s="11">
        <v>-15.4</v>
      </c>
      <c r="G89" s="11">
        <v>-18.1</v>
      </c>
    </row>
    <row r="90" spans="1:7" ht="12">
      <c r="A90" s="10" t="s">
        <v>161</v>
      </c>
      <c r="B90" s="12">
        <v>54</v>
      </c>
      <c r="C90" s="20">
        <v>8237</v>
      </c>
      <c r="D90" s="12">
        <v>49</v>
      </c>
      <c r="E90" s="20">
        <v>8907</v>
      </c>
      <c r="F90" s="11">
        <v>10.2</v>
      </c>
      <c r="G90" s="11">
        <v>-7.5</v>
      </c>
    </row>
    <row r="91" spans="1:7" ht="12">
      <c r="A91" s="14" t="s">
        <v>93</v>
      </c>
      <c r="B91" s="22">
        <v>282</v>
      </c>
      <c r="C91" s="24">
        <v>136971</v>
      </c>
      <c r="D91" s="22">
        <v>301</v>
      </c>
      <c r="E91" s="24">
        <v>157778</v>
      </c>
      <c r="F91" s="43">
        <v>-6.3</v>
      </c>
      <c r="G91" s="43">
        <v>-13.2</v>
      </c>
    </row>
    <row r="92" spans="1:7" ht="12">
      <c r="A92" s="10" t="s">
        <v>160</v>
      </c>
      <c r="B92" s="12">
        <v>170</v>
      </c>
      <c r="C92" s="20">
        <v>80887</v>
      </c>
      <c r="D92" s="12">
        <v>186</v>
      </c>
      <c r="E92" s="20">
        <v>88369</v>
      </c>
      <c r="F92" s="11">
        <v>-8.6</v>
      </c>
      <c r="G92" s="11">
        <v>-8.5</v>
      </c>
    </row>
    <row r="93" spans="1:7" ht="12">
      <c r="A93" s="10" t="s">
        <v>161</v>
      </c>
      <c r="B93" s="12">
        <v>112</v>
      </c>
      <c r="C93" s="20">
        <v>56084</v>
      </c>
      <c r="D93" s="12">
        <v>115</v>
      </c>
      <c r="E93" s="20">
        <v>69409</v>
      </c>
      <c r="F93" s="11">
        <v>-2.6</v>
      </c>
      <c r="G93" s="11">
        <v>-19.2</v>
      </c>
    </row>
    <row r="94" spans="1:7" ht="12">
      <c r="A94" s="14" t="s">
        <v>169</v>
      </c>
      <c r="B94" s="22">
        <v>39</v>
      </c>
      <c r="C94" s="24">
        <v>38395</v>
      </c>
      <c r="D94" s="22">
        <v>43</v>
      </c>
      <c r="E94" s="24">
        <v>41123</v>
      </c>
      <c r="F94" s="43">
        <v>-9.3</v>
      </c>
      <c r="G94" s="43">
        <v>-6.6</v>
      </c>
    </row>
    <row r="95" spans="1:7" ht="12">
      <c r="A95" s="10" t="s">
        <v>160</v>
      </c>
      <c r="B95" s="12">
        <v>20</v>
      </c>
      <c r="C95" s="20">
        <v>33148</v>
      </c>
      <c r="D95" s="12">
        <v>22</v>
      </c>
      <c r="E95" s="20">
        <v>34109</v>
      </c>
      <c r="F95" s="11">
        <v>-9.1</v>
      </c>
      <c r="G95" s="11">
        <v>-2.8</v>
      </c>
    </row>
    <row r="96" spans="1:7" ht="12">
      <c r="A96" s="10" t="s">
        <v>161</v>
      </c>
      <c r="B96" s="12">
        <v>19</v>
      </c>
      <c r="C96" s="20">
        <v>5247</v>
      </c>
      <c r="D96" s="12">
        <v>21</v>
      </c>
      <c r="E96" s="20">
        <v>7013</v>
      </c>
      <c r="F96" s="11">
        <v>-9.5</v>
      </c>
      <c r="G96" s="11">
        <v>-25.2</v>
      </c>
    </row>
    <row r="97" spans="1:7" ht="12">
      <c r="A97" s="14" t="s">
        <v>170</v>
      </c>
      <c r="B97" s="22">
        <v>243</v>
      </c>
      <c r="C97" s="24">
        <v>98576</v>
      </c>
      <c r="D97" s="22">
        <v>258</v>
      </c>
      <c r="E97" s="24">
        <v>116655</v>
      </c>
      <c r="F97" s="43">
        <v>-5.8</v>
      </c>
      <c r="G97" s="43">
        <v>-15.5</v>
      </c>
    </row>
    <row r="98" spans="1:7" ht="12">
      <c r="A98" s="10" t="s">
        <v>160</v>
      </c>
      <c r="B98" s="12">
        <v>150</v>
      </c>
      <c r="C98" s="20">
        <v>47739</v>
      </c>
      <c r="D98" s="12">
        <v>164</v>
      </c>
      <c r="E98" s="20">
        <v>54260</v>
      </c>
      <c r="F98" s="11">
        <v>-8.5</v>
      </c>
      <c r="G98" s="11">
        <v>-12</v>
      </c>
    </row>
    <row r="99" spans="1:7" ht="12">
      <c r="A99" s="10" t="s">
        <v>161</v>
      </c>
      <c r="B99" s="12">
        <v>93</v>
      </c>
      <c r="C99" s="20">
        <v>50838</v>
      </c>
      <c r="D99" s="12">
        <v>94</v>
      </c>
      <c r="E99" s="20">
        <v>62395</v>
      </c>
      <c r="F99" s="11">
        <v>-1.1</v>
      </c>
      <c r="G99" s="11">
        <v>-18.5</v>
      </c>
    </row>
    <row r="100" spans="1:7" ht="12">
      <c r="A100" s="14" t="s">
        <v>96</v>
      </c>
      <c r="B100" s="22">
        <v>20</v>
      </c>
      <c r="C100" s="24">
        <v>431107</v>
      </c>
      <c r="D100" s="22">
        <v>20</v>
      </c>
      <c r="E100" s="24">
        <v>467644</v>
      </c>
      <c r="F100" s="43" t="s">
        <v>66</v>
      </c>
      <c r="G100" s="43">
        <v>-7.8</v>
      </c>
    </row>
    <row r="101" spans="1:7" ht="12">
      <c r="A101" s="10" t="s">
        <v>160</v>
      </c>
      <c r="B101" s="12">
        <v>1</v>
      </c>
      <c r="C101" s="20">
        <v>3472</v>
      </c>
      <c r="D101" s="12">
        <v>1</v>
      </c>
      <c r="E101" s="20">
        <v>3501</v>
      </c>
      <c r="F101" s="11" t="s">
        <v>66</v>
      </c>
      <c r="G101" s="11">
        <v>-0.8</v>
      </c>
    </row>
    <row r="102" spans="1:7" ht="12">
      <c r="A102" s="10" t="s">
        <v>161</v>
      </c>
      <c r="B102" s="12">
        <v>19</v>
      </c>
      <c r="C102" s="20">
        <v>427635</v>
      </c>
      <c r="D102" s="12">
        <v>19</v>
      </c>
      <c r="E102" s="20">
        <v>464143</v>
      </c>
      <c r="F102" s="11" t="s">
        <v>66</v>
      </c>
      <c r="G102" s="11">
        <v>-7.9</v>
      </c>
    </row>
    <row r="103" spans="1:7" ht="12">
      <c r="A103" s="14"/>
      <c r="B103" s="22"/>
      <c r="C103" s="22"/>
      <c r="D103" s="22"/>
      <c r="E103" s="22"/>
      <c r="F103" s="43"/>
      <c r="G103" s="43"/>
    </row>
    <row r="104" spans="1:7" ht="12">
      <c r="A104" s="14" t="s">
        <v>171</v>
      </c>
      <c r="B104" s="24">
        <v>1210</v>
      </c>
      <c r="C104" s="24">
        <v>341443</v>
      </c>
      <c r="D104" s="24">
        <v>1278</v>
      </c>
      <c r="E104" s="24">
        <v>390218</v>
      </c>
      <c r="F104" s="43">
        <v>-5.3</v>
      </c>
      <c r="G104" s="43">
        <v>-12.5</v>
      </c>
    </row>
    <row r="105" spans="1:7" ht="12">
      <c r="A105" s="10" t="s">
        <v>160</v>
      </c>
      <c r="B105" s="12">
        <v>487</v>
      </c>
      <c r="C105" s="20">
        <v>209824</v>
      </c>
      <c r="D105" s="12">
        <v>533</v>
      </c>
      <c r="E105" s="20">
        <v>232512</v>
      </c>
      <c r="F105" s="11">
        <v>-8.6</v>
      </c>
      <c r="G105" s="11">
        <v>-9.8</v>
      </c>
    </row>
    <row r="106" spans="1:7" ht="12">
      <c r="A106" s="10" t="s">
        <v>161</v>
      </c>
      <c r="B106" s="12">
        <v>723</v>
      </c>
      <c r="C106" s="20">
        <v>131619</v>
      </c>
      <c r="D106" s="12">
        <v>745</v>
      </c>
      <c r="E106" s="20">
        <v>157705</v>
      </c>
      <c r="F106" s="11">
        <v>-3</v>
      </c>
      <c r="G106" s="11">
        <v>-16.5</v>
      </c>
    </row>
    <row r="107" spans="1:7" ht="12">
      <c r="A107" s="14" t="s">
        <v>169</v>
      </c>
      <c r="B107" s="22">
        <v>351</v>
      </c>
      <c r="C107" s="24">
        <v>126180</v>
      </c>
      <c r="D107" s="22">
        <v>378</v>
      </c>
      <c r="E107" s="24">
        <v>135647</v>
      </c>
      <c r="F107" s="43">
        <v>-7.1</v>
      </c>
      <c r="G107" s="43">
        <v>-7</v>
      </c>
    </row>
    <row r="108" spans="1:7" ht="12">
      <c r="A108" s="10" t="s">
        <v>160</v>
      </c>
      <c r="B108" s="12">
        <v>81</v>
      </c>
      <c r="C108" s="20">
        <v>99629</v>
      </c>
      <c r="D108" s="12">
        <v>86</v>
      </c>
      <c r="E108" s="20">
        <v>105234</v>
      </c>
      <c r="F108" s="11">
        <v>-5.8</v>
      </c>
      <c r="G108" s="11">
        <v>-5.3</v>
      </c>
    </row>
    <row r="109" spans="1:7" ht="12">
      <c r="A109" s="10" t="s">
        <v>161</v>
      </c>
      <c r="B109" s="12">
        <v>270</v>
      </c>
      <c r="C109" s="20">
        <v>26551</v>
      </c>
      <c r="D109" s="12">
        <v>292</v>
      </c>
      <c r="E109" s="20">
        <v>30413</v>
      </c>
      <c r="F109" s="11">
        <v>-7.5</v>
      </c>
      <c r="G109" s="11">
        <v>-12.7</v>
      </c>
    </row>
    <row r="110" spans="1:7" ht="12">
      <c r="A110" s="14" t="s">
        <v>172</v>
      </c>
      <c r="B110" s="22">
        <v>802</v>
      </c>
      <c r="C110" s="24">
        <v>196467</v>
      </c>
      <c r="D110" s="22">
        <v>841</v>
      </c>
      <c r="E110" s="24">
        <v>233959</v>
      </c>
      <c r="F110" s="43">
        <v>-4.6</v>
      </c>
      <c r="G110" s="43">
        <v>-16</v>
      </c>
    </row>
    <row r="111" spans="1:7" ht="12">
      <c r="A111" s="10" t="s">
        <v>160</v>
      </c>
      <c r="B111" s="12">
        <v>399</v>
      </c>
      <c r="C111" s="20">
        <v>98690</v>
      </c>
      <c r="D111" s="12">
        <v>439</v>
      </c>
      <c r="E111" s="20">
        <v>114997</v>
      </c>
      <c r="F111" s="11">
        <v>-9.1</v>
      </c>
      <c r="G111" s="11">
        <v>-14.2</v>
      </c>
    </row>
    <row r="112" spans="1:7" ht="12">
      <c r="A112" s="10" t="s">
        <v>161</v>
      </c>
      <c r="B112" s="12">
        <v>403</v>
      </c>
      <c r="C112" s="20">
        <v>97777</v>
      </c>
      <c r="D112" s="12">
        <v>402</v>
      </c>
      <c r="E112" s="20">
        <v>118962</v>
      </c>
      <c r="F112" s="11">
        <v>0.2</v>
      </c>
      <c r="G112" s="11">
        <v>-17.8</v>
      </c>
    </row>
    <row r="113" spans="1:7" ht="12">
      <c r="A113" s="14" t="s">
        <v>170</v>
      </c>
      <c r="B113" s="22">
        <v>57</v>
      </c>
      <c r="C113" s="24">
        <v>18796</v>
      </c>
      <c r="D113" s="22">
        <v>59</v>
      </c>
      <c r="E113" s="24">
        <v>20611</v>
      </c>
      <c r="F113" s="43">
        <v>-3.4</v>
      </c>
      <c r="G113" s="43">
        <v>-8.8</v>
      </c>
    </row>
    <row r="114" spans="1:7" ht="12">
      <c r="A114" s="10" t="s">
        <v>160</v>
      </c>
      <c r="B114" s="12">
        <v>7</v>
      </c>
      <c r="C114" s="20">
        <v>11505</v>
      </c>
      <c r="D114" s="12">
        <v>8</v>
      </c>
      <c r="E114" s="20">
        <v>12281</v>
      </c>
      <c r="F114" s="11">
        <v>-12.5</v>
      </c>
      <c r="G114" s="11">
        <v>-6.3</v>
      </c>
    </row>
    <row r="115" spans="1:7" ht="12">
      <c r="A115" s="10" t="s">
        <v>161</v>
      </c>
      <c r="B115" s="12">
        <v>50</v>
      </c>
      <c r="C115" s="20">
        <v>7291</v>
      </c>
      <c r="D115" s="12">
        <v>51</v>
      </c>
      <c r="E115" s="20">
        <v>8330</v>
      </c>
      <c r="F115" s="11">
        <v>-2</v>
      </c>
      <c r="G115" s="11">
        <v>-12.5</v>
      </c>
    </row>
    <row r="116" spans="1:7" ht="12">
      <c r="A116" s="14" t="s">
        <v>173</v>
      </c>
      <c r="B116" s="22">
        <v>109</v>
      </c>
      <c r="C116" s="24">
        <v>145811</v>
      </c>
      <c r="D116" s="22">
        <v>99</v>
      </c>
      <c r="E116" s="24">
        <v>146586</v>
      </c>
      <c r="F116" s="43">
        <v>10.1</v>
      </c>
      <c r="G116" s="43">
        <v>-0.5</v>
      </c>
    </row>
    <row r="117" spans="1:7" ht="12">
      <c r="A117" s="10" t="s">
        <v>160</v>
      </c>
      <c r="B117" s="12">
        <v>34</v>
      </c>
      <c r="C117" s="20">
        <v>67574</v>
      </c>
      <c r="D117" s="12">
        <v>30</v>
      </c>
      <c r="E117" s="20">
        <v>65117</v>
      </c>
      <c r="F117" s="11">
        <v>13.3</v>
      </c>
      <c r="G117" s="11">
        <v>3.8</v>
      </c>
    </row>
    <row r="118" spans="1:7" ht="12">
      <c r="A118" s="10" t="s">
        <v>161</v>
      </c>
      <c r="B118" s="12">
        <v>75</v>
      </c>
      <c r="C118" s="20">
        <v>78237</v>
      </c>
      <c r="D118" s="12">
        <v>69</v>
      </c>
      <c r="E118" s="20">
        <v>81469</v>
      </c>
      <c r="F118" s="11">
        <v>8.7</v>
      </c>
      <c r="G118" s="11">
        <v>-4</v>
      </c>
    </row>
    <row r="119" spans="1:7" ht="12">
      <c r="A119" s="14" t="s">
        <v>174</v>
      </c>
      <c r="B119" s="22">
        <v>79</v>
      </c>
      <c r="C119" s="24">
        <v>102023</v>
      </c>
      <c r="D119" s="22">
        <v>72</v>
      </c>
      <c r="E119" s="24">
        <v>98875</v>
      </c>
      <c r="F119" s="43">
        <v>9.7</v>
      </c>
      <c r="G119" s="43">
        <v>3.2</v>
      </c>
    </row>
    <row r="120" spans="1:7" ht="12">
      <c r="A120" s="10" t="s">
        <v>160</v>
      </c>
      <c r="B120" s="12">
        <v>32</v>
      </c>
      <c r="C120" s="20">
        <v>67186</v>
      </c>
      <c r="D120" s="12">
        <v>28</v>
      </c>
      <c r="E120" s="20">
        <v>64609</v>
      </c>
      <c r="F120" s="11">
        <v>14.3</v>
      </c>
      <c r="G120" s="11">
        <v>4</v>
      </c>
    </row>
    <row r="121" spans="1:7" ht="12">
      <c r="A121" s="10" t="s">
        <v>161</v>
      </c>
      <c r="B121" s="12">
        <v>47</v>
      </c>
      <c r="C121" s="20">
        <v>34837</v>
      </c>
      <c r="D121" s="12">
        <v>44</v>
      </c>
      <c r="E121" s="20">
        <v>34267</v>
      </c>
      <c r="F121" s="11">
        <v>6.8</v>
      </c>
      <c r="G121" s="11">
        <v>1.7</v>
      </c>
    </row>
    <row r="122" spans="1:7" ht="12">
      <c r="A122" s="14" t="s">
        <v>175</v>
      </c>
      <c r="B122" s="22">
        <v>56</v>
      </c>
      <c r="C122" s="24">
        <v>584981</v>
      </c>
      <c r="D122" s="22">
        <v>58</v>
      </c>
      <c r="E122" s="24">
        <v>633597</v>
      </c>
      <c r="F122" s="43">
        <v>-3.4</v>
      </c>
      <c r="G122" s="43">
        <v>-7.7</v>
      </c>
    </row>
    <row r="123" spans="1:7" ht="12">
      <c r="A123" s="10" t="s">
        <v>160</v>
      </c>
      <c r="B123" s="12">
        <v>19</v>
      </c>
      <c r="C123" s="20">
        <v>54664</v>
      </c>
      <c r="D123" s="12">
        <v>20</v>
      </c>
      <c r="E123" s="20">
        <v>59450</v>
      </c>
      <c r="F123" s="11">
        <v>-5</v>
      </c>
      <c r="G123" s="11">
        <v>-8.1</v>
      </c>
    </row>
    <row r="124" spans="1:7" ht="12">
      <c r="A124" s="10" t="s">
        <v>161</v>
      </c>
      <c r="B124" s="12">
        <v>37</v>
      </c>
      <c r="C124" s="20">
        <v>530317</v>
      </c>
      <c r="D124" s="12">
        <v>38</v>
      </c>
      <c r="E124" s="20">
        <v>574147</v>
      </c>
      <c r="F124" s="11">
        <v>-2.6</v>
      </c>
      <c r="G124" s="11">
        <v>-7.6</v>
      </c>
    </row>
    <row r="125" spans="1:7" ht="12">
      <c r="A125" s="14" t="s">
        <v>176</v>
      </c>
      <c r="B125" s="22">
        <v>17</v>
      </c>
      <c r="C125" s="24">
        <v>455503</v>
      </c>
      <c r="D125" s="22">
        <v>17</v>
      </c>
      <c r="E125" s="24">
        <v>495964</v>
      </c>
      <c r="F125" s="43" t="s">
        <v>66</v>
      </c>
      <c r="G125" s="43">
        <v>-8.2</v>
      </c>
    </row>
    <row r="126" spans="1:7" ht="12">
      <c r="A126" s="10" t="s">
        <v>160</v>
      </c>
      <c r="B126" s="12" t="s">
        <v>66</v>
      </c>
      <c r="C126" s="12" t="s">
        <v>66</v>
      </c>
      <c r="D126" s="12" t="s">
        <v>66</v>
      </c>
      <c r="E126" s="12" t="s">
        <v>66</v>
      </c>
      <c r="F126" s="11" t="s">
        <v>66</v>
      </c>
      <c r="G126" s="11" t="s">
        <v>66</v>
      </c>
    </row>
    <row r="127" spans="1:7" ht="12">
      <c r="A127" s="10" t="s">
        <v>161</v>
      </c>
      <c r="B127" s="12">
        <v>17</v>
      </c>
      <c r="C127" s="20">
        <v>455503</v>
      </c>
      <c r="D127" s="12">
        <v>17</v>
      </c>
      <c r="E127" s="20">
        <v>495964</v>
      </c>
      <c r="F127" s="11" t="s">
        <v>66</v>
      </c>
      <c r="G127" s="11">
        <v>-8.2</v>
      </c>
    </row>
    <row r="128" spans="1:7" ht="12">
      <c r="A128" s="14" t="s">
        <v>177</v>
      </c>
      <c r="B128" s="22">
        <v>16</v>
      </c>
      <c r="C128" s="24">
        <v>49104</v>
      </c>
      <c r="D128" s="22">
        <v>17</v>
      </c>
      <c r="E128" s="24">
        <v>55578</v>
      </c>
      <c r="F128" s="43">
        <v>-5.9</v>
      </c>
      <c r="G128" s="43">
        <v>-11.6</v>
      </c>
    </row>
    <row r="129" spans="1:7" ht="12">
      <c r="A129" s="10" t="s">
        <v>160</v>
      </c>
      <c r="B129" s="12">
        <v>14</v>
      </c>
      <c r="C129" s="20">
        <v>43410</v>
      </c>
      <c r="D129" s="12">
        <v>15</v>
      </c>
      <c r="E129" s="20">
        <v>48343</v>
      </c>
      <c r="F129" s="11">
        <v>-6.7</v>
      </c>
      <c r="G129" s="11">
        <v>-10.2</v>
      </c>
    </row>
    <row r="130" spans="1:7" ht="12">
      <c r="A130" s="10" t="s">
        <v>161</v>
      </c>
      <c r="B130" s="12">
        <v>2</v>
      </c>
      <c r="C130" s="20">
        <v>5694</v>
      </c>
      <c r="D130" s="12">
        <v>2</v>
      </c>
      <c r="E130" s="20">
        <v>7235</v>
      </c>
      <c r="F130" s="11" t="s">
        <v>66</v>
      </c>
      <c r="G130" s="11">
        <v>-21.3</v>
      </c>
    </row>
    <row r="131" spans="1:7" ht="12">
      <c r="A131" s="14"/>
      <c r="B131" s="22"/>
      <c r="C131" s="22"/>
      <c r="D131" s="22"/>
      <c r="E131" s="22"/>
      <c r="F131" s="43"/>
      <c r="G131" s="43"/>
    </row>
    <row r="132" spans="1:7" ht="12">
      <c r="A132" s="14" t="s">
        <v>178</v>
      </c>
      <c r="B132" s="24">
        <v>1290</v>
      </c>
      <c r="C132" s="24">
        <v>446906</v>
      </c>
      <c r="D132" s="24">
        <v>1351</v>
      </c>
      <c r="E132" s="24">
        <v>491935</v>
      </c>
      <c r="F132" s="43">
        <v>-4.5</v>
      </c>
      <c r="G132" s="43">
        <v>-9.2</v>
      </c>
    </row>
    <row r="133" spans="1:7" ht="12">
      <c r="A133" s="14" t="s">
        <v>179</v>
      </c>
      <c r="B133" s="22">
        <v>85</v>
      </c>
      <c r="C133" s="24">
        <v>625330</v>
      </c>
      <c r="D133" s="22">
        <v>84</v>
      </c>
      <c r="E133" s="24">
        <v>678467</v>
      </c>
      <c r="F133" s="43">
        <v>1.2</v>
      </c>
      <c r="G133" s="43">
        <v>-7.8</v>
      </c>
    </row>
    <row r="134" spans="1:7" ht="12">
      <c r="A134" s="14"/>
      <c r="B134" s="22"/>
      <c r="C134" s="22"/>
      <c r="D134" s="22"/>
      <c r="E134" s="22"/>
      <c r="F134" s="43"/>
      <c r="G134" s="43"/>
    </row>
    <row r="135" spans="1:7" ht="12">
      <c r="A135" s="14"/>
      <c r="B135" s="22"/>
      <c r="C135" s="22"/>
      <c r="D135" s="22"/>
      <c r="E135" s="22"/>
      <c r="F135" s="43"/>
      <c r="G135" s="43"/>
    </row>
    <row r="136" spans="1:7" ht="12">
      <c r="A136" s="14" t="s">
        <v>180</v>
      </c>
      <c r="B136" s="24">
        <v>1375</v>
      </c>
      <c r="C136" s="24">
        <v>1072236</v>
      </c>
      <c r="D136" s="24">
        <v>1435</v>
      </c>
      <c r="E136" s="24">
        <v>1170401</v>
      </c>
      <c r="F136" s="43">
        <v>-4.2</v>
      </c>
      <c r="G136" s="43">
        <v>-8.4</v>
      </c>
    </row>
    <row r="137" spans="1:7" ht="12">
      <c r="A137" s="14"/>
      <c r="B137" s="22"/>
      <c r="C137" s="22"/>
      <c r="D137" s="22"/>
      <c r="E137" s="22"/>
      <c r="F137" s="43"/>
      <c r="G137" s="43"/>
    </row>
    <row r="138" spans="1:7" ht="12">
      <c r="A138" s="14" t="s">
        <v>181</v>
      </c>
      <c r="B138" s="22">
        <v>31</v>
      </c>
      <c r="C138" s="24">
        <v>2688</v>
      </c>
      <c r="D138" s="22">
        <v>23</v>
      </c>
      <c r="E138" s="24">
        <v>1408</v>
      </c>
      <c r="F138" s="43">
        <v>34.8</v>
      </c>
      <c r="G138" s="43">
        <v>90.9</v>
      </c>
    </row>
    <row r="139" spans="1:7" ht="12">
      <c r="A139" s="14"/>
      <c r="B139" s="22"/>
      <c r="C139" s="22"/>
      <c r="D139" s="22"/>
      <c r="E139" s="22"/>
      <c r="F139" s="43"/>
      <c r="G139" s="43"/>
    </row>
    <row r="140" spans="1:7" ht="12.75" thickBot="1">
      <c r="A140" s="50" t="s">
        <v>97</v>
      </c>
      <c r="B140" s="51">
        <v>1406</v>
      </c>
      <c r="C140" s="51">
        <v>1074923</v>
      </c>
      <c r="D140" s="51">
        <v>1458</v>
      </c>
      <c r="E140" s="51">
        <v>1171809</v>
      </c>
      <c r="F140" s="52">
        <v>-3.6</v>
      </c>
      <c r="G140" s="52">
        <v>-8.3</v>
      </c>
    </row>
    <row r="141" spans="6:7" ht="12">
      <c r="F141" s="45"/>
      <c r="G141" s="45"/>
    </row>
    <row r="142" spans="1:7" ht="12">
      <c r="A142" s="5" t="s">
        <v>182</v>
      </c>
      <c r="F142" s="45"/>
      <c r="G142" s="45"/>
    </row>
    <row r="143" spans="6:7" ht="12">
      <c r="F143" s="45"/>
      <c r="G143" s="45"/>
    </row>
    <row r="144" spans="6:7" ht="12">
      <c r="F144" s="45"/>
      <c r="G144" s="45"/>
    </row>
    <row r="145" spans="6:7" ht="12">
      <c r="F145" s="45"/>
      <c r="G145" s="45"/>
    </row>
    <row r="146" spans="6:7" ht="12">
      <c r="F146" s="45"/>
      <c r="G146" s="45"/>
    </row>
    <row r="147" spans="1:7" ht="12">
      <c r="A147" s="18" t="s">
        <v>183</v>
      </c>
      <c r="F147" s="45"/>
      <c r="G147" s="45"/>
    </row>
    <row r="148" spans="1:7" ht="12">
      <c r="A148" s="18" t="s">
        <v>99</v>
      </c>
      <c r="F148" s="45"/>
      <c r="G148" s="45"/>
    </row>
    <row r="149" spans="1:7" ht="12">
      <c r="A149" s="18" t="s">
        <v>184</v>
      </c>
      <c r="F149" s="45"/>
      <c r="G149" s="45"/>
    </row>
    <row r="150" spans="1:7" ht="12">
      <c r="A150" s="18" t="s">
        <v>185</v>
      </c>
      <c r="F150" s="45"/>
      <c r="G150" s="45"/>
    </row>
  </sheetData>
  <mergeCells count="6">
    <mergeCell ref="B7:C7"/>
    <mergeCell ref="D7:E7"/>
    <mergeCell ref="F7:G7"/>
    <mergeCell ref="B85:C85"/>
    <mergeCell ref="D85:E85"/>
    <mergeCell ref="F85:G85"/>
  </mergeCells>
  <hyperlinks>
    <hyperlink ref="A8" r:id="rId1" display="_edn1"/>
    <hyperlink ref="A147" r:id="rId2" display="_ednref1"/>
    <hyperlink ref="A148" r:id="rId3" display="_ednref2"/>
    <hyperlink ref="A149" r:id="rId4" display="_ednref3"/>
    <hyperlink ref="A150" r:id="rId5" display="_ednref4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MBT</dc:creator>
  <cp:keywords/>
  <dc:description/>
  <cp:lastModifiedBy>Matt Wasson</cp:lastModifiedBy>
  <dcterms:created xsi:type="dcterms:W3CDTF">2010-09-28T15:52:07Z</dcterms:created>
  <dcterms:modified xsi:type="dcterms:W3CDTF">2011-01-19T15:33:27Z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